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6749D208-5904-482E-B6DE-25A40CCF4EE8}" xr6:coauthVersionLast="47" xr6:coauthVersionMax="47" xr10:uidLastSave="{00000000-0000-0000-0000-000000000000}"/>
  <bookViews>
    <workbookView xWindow="-120" yWindow="-120" windowWidth="29040" windowHeight="15720" tabRatio="548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 s="1"/>
  <c r="L44" i="4"/>
  <c r="L43" i="4"/>
  <c r="M43" i="4"/>
  <c r="N43" i="4"/>
  <c r="L32" i="4"/>
  <c r="L31" i="4"/>
  <c r="M31" i="4"/>
  <c r="N31" i="4" s="1"/>
  <c r="L20" i="4"/>
  <c r="L19" i="4"/>
  <c r="N19" i="4" s="1"/>
  <c r="M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M19" i="17"/>
  <c r="N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C31" i="16"/>
  <c r="AA20" i="16"/>
  <c r="AA19" i="16"/>
  <c r="AC19" i="16" s="1"/>
  <c r="AB19" i="16"/>
  <c r="L44" i="16"/>
  <c r="L43" i="16"/>
  <c r="M43" i="16"/>
  <c r="N43" i="16"/>
  <c r="L32" i="16"/>
  <c r="L31" i="16"/>
  <c r="M31" i="16"/>
  <c r="N31" i="16"/>
  <c r="L20" i="16"/>
  <c r="L19" i="16"/>
  <c r="M19" i="16"/>
  <c r="N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N43" i="15" s="1"/>
  <c r="M43" i="15"/>
  <c r="L32" i="15"/>
  <c r="L31" i="15"/>
  <c r="M31" i="15"/>
  <c r="N31" i="15" s="1"/>
  <c r="L20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C19" i="14" s="1"/>
  <c r="AB19" i="14"/>
  <c r="L44" i="14"/>
  <c r="L43" i="14"/>
  <c r="M43" i="14"/>
  <c r="N43" i="14"/>
  <c r="L32" i="14"/>
  <c r="L31" i="14"/>
  <c r="M31" i="14"/>
  <c r="N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 s="1"/>
  <c r="L32" i="11"/>
  <c r="L31" i="11"/>
  <c r="M31" i="11"/>
  <c r="N31" i="11" s="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N31" i="6" s="1"/>
  <c r="M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 s="1"/>
  <c r="L32" i="12"/>
  <c r="L31" i="12"/>
  <c r="N31" i="12" s="1"/>
  <c r="M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C31" i="9" s="1"/>
  <c r="AB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 s="1"/>
  <c r="AA32" i="8"/>
  <c r="AA31" i="8"/>
  <c r="AB31" i="8"/>
  <c r="AC31" i="8"/>
  <c r="AA20" i="8"/>
  <c r="AA19" i="8"/>
  <c r="AB19" i="8"/>
  <c r="AC19" i="8"/>
  <c r="L44" i="8"/>
  <c r="L43" i="8"/>
  <c r="M43" i="8"/>
  <c r="N43" i="8" s="1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 s="1"/>
  <c r="AA32" i="7"/>
  <c r="AA31" i="7"/>
  <c r="AC31" i="7" s="1"/>
  <c r="AB31" i="7"/>
  <c r="AA20" i="7"/>
  <c r="AA19" i="7"/>
  <c r="AB19" i="7"/>
  <c r="AC19" i="7"/>
  <c r="L44" i="7"/>
  <c r="L43" i="7"/>
  <c r="M43" i="7"/>
  <c r="N43" i="7" s="1"/>
  <c r="L32" i="7"/>
  <c r="L31" i="7"/>
  <c r="M31" i="7"/>
  <c r="N31" i="7"/>
  <c r="L20" i="7"/>
  <c r="L19" i="7"/>
  <c r="M19" i="7"/>
  <c r="N19" i="7"/>
  <c r="L39" i="7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AR27" i="16" s="1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AQ30" i="11" s="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AO43" i="7"/>
  <c r="AN43" i="7"/>
  <c r="AM43" i="7"/>
  <c r="AL43" i="7"/>
  <c r="AK43" i="7"/>
  <c r="AJ43" i="7"/>
  <c r="AI43" i="7"/>
  <c r="AH43" i="7"/>
  <c r="AG43" i="7"/>
  <c r="AF43" i="7"/>
  <c r="AO42" i="7"/>
  <c r="AN42" i="7"/>
  <c r="AM42" i="7"/>
  <c r="AL42" i="7"/>
  <c r="AK42" i="7"/>
  <c r="AJ42" i="7"/>
  <c r="AI42" i="7"/>
  <c r="AH42" i="7"/>
  <c r="AG42" i="7"/>
  <c r="AF42" i="7"/>
  <c r="AO41" i="7"/>
  <c r="AN41" i="7"/>
  <c r="AM41" i="7"/>
  <c r="AL41" i="7"/>
  <c r="AK41" i="7"/>
  <c r="AJ41" i="7"/>
  <c r="AI41" i="7"/>
  <c r="AH41" i="7"/>
  <c r="AG41" i="7"/>
  <c r="AF41" i="7"/>
  <c r="AO40" i="7"/>
  <c r="AN40" i="7"/>
  <c r="AM40" i="7"/>
  <c r="AL40" i="7"/>
  <c r="AK40" i="7"/>
  <c r="AJ40" i="7"/>
  <c r="AI40" i="7"/>
  <c r="AH40" i="7"/>
  <c r="AG40" i="7"/>
  <c r="AF40" i="7"/>
  <c r="AO39" i="7"/>
  <c r="AN39" i="7"/>
  <c r="AM39" i="7"/>
  <c r="AL39" i="7"/>
  <c r="AK39" i="7"/>
  <c r="AJ39" i="7"/>
  <c r="AI39" i="7"/>
  <c r="AH39" i="7"/>
  <c r="AG39" i="7"/>
  <c r="AF39" i="7"/>
  <c r="AO31" i="7"/>
  <c r="AN31" i="7"/>
  <c r="AM31" i="7"/>
  <c r="AL31" i="7"/>
  <c r="AK31" i="7"/>
  <c r="AJ31" i="7"/>
  <c r="AI31" i="7"/>
  <c r="AH31" i="7"/>
  <c r="AG31" i="7"/>
  <c r="AF31" i="7"/>
  <c r="AO30" i="7"/>
  <c r="AN30" i="7"/>
  <c r="AM30" i="7"/>
  <c r="AL30" i="7"/>
  <c r="AK30" i="7"/>
  <c r="AJ30" i="7"/>
  <c r="AI30" i="7"/>
  <c r="AH30" i="7"/>
  <c r="AG30" i="7"/>
  <c r="AF30" i="7"/>
  <c r="AO29" i="7"/>
  <c r="AN29" i="7"/>
  <c r="AM29" i="7"/>
  <c r="AL29" i="7"/>
  <c r="AK29" i="7"/>
  <c r="AJ29" i="7"/>
  <c r="AI29" i="7"/>
  <c r="AH29" i="7"/>
  <c r="AG29" i="7"/>
  <c r="AF29" i="7"/>
  <c r="AO28" i="7"/>
  <c r="AN28" i="7"/>
  <c r="AM28" i="7"/>
  <c r="AL28" i="7"/>
  <c r="AK28" i="7"/>
  <c r="AJ28" i="7"/>
  <c r="AI28" i="7"/>
  <c r="AH28" i="7"/>
  <c r="AG28" i="7"/>
  <c r="AF28" i="7"/>
  <c r="AO27" i="7"/>
  <c r="AN27" i="7"/>
  <c r="AM27" i="7"/>
  <c r="AL27" i="7"/>
  <c r="AK27" i="7"/>
  <c r="AJ27" i="7"/>
  <c r="AI27" i="7"/>
  <c r="AH27" i="7"/>
  <c r="AG27" i="7"/>
  <c r="AF27" i="7"/>
  <c r="AN19" i="7"/>
  <c r="AO19" i="7"/>
  <c r="AG15" i="7"/>
  <c r="AH15" i="7"/>
  <c r="AI15" i="7"/>
  <c r="AJ15" i="7"/>
  <c r="AK15" i="7"/>
  <c r="AL15" i="7"/>
  <c r="AM15" i="7"/>
  <c r="AN15" i="7"/>
  <c r="AO15" i="7"/>
  <c r="AG16" i="7"/>
  <c r="AH16" i="7"/>
  <c r="AI16" i="7"/>
  <c r="AJ16" i="7"/>
  <c r="AK16" i="7"/>
  <c r="AL16" i="7"/>
  <c r="AM16" i="7"/>
  <c r="AN16" i="7"/>
  <c r="AO16" i="7"/>
  <c r="AG17" i="7"/>
  <c r="AH17" i="7"/>
  <c r="AI17" i="7"/>
  <c r="AJ17" i="7"/>
  <c r="AK17" i="7"/>
  <c r="AL17" i="7"/>
  <c r="AM17" i="7"/>
  <c r="AN17" i="7"/>
  <c r="AO17" i="7"/>
  <c r="AG18" i="7"/>
  <c r="AH18" i="7"/>
  <c r="AI18" i="7"/>
  <c r="AJ18" i="7"/>
  <c r="AK18" i="7"/>
  <c r="AL18" i="7"/>
  <c r="AM18" i="7"/>
  <c r="AN18" i="7"/>
  <c r="AO18" i="7"/>
  <c r="AG19" i="7"/>
  <c r="AH19" i="7"/>
  <c r="AI19" i="7"/>
  <c r="AJ19" i="7"/>
  <c r="AK19" i="7"/>
  <c r="AL19" i="7"/>
  <c r="AM19" i="7"/>
  <c r="AF16" i="7"/>
  <c r="AF17" i="7"/>
  <c r="AF18" i="7"/>
  <c r="AF19" i="7"/>
  <c r="AF15" i="7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F44" i="9" l="1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AR42" i="4" s="1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AR20" i="9" s="1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AR16" i="10" s="1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16" i="12" l="1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<sst xmlns="http://schemas.openxmlformats.org/spreadsheetml/2006/main" count="3300" uniqueCount="40">
  <si>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</si>
  <si>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</si>
  <si>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</si>
  <si>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</si>
  <si>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</si>
  <si>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</si>
  <si>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</si>
  <si>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</si>
  <si>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</si>
  <si>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</si>
  <si>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</si>
  <si>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</si>
  <si>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</si>
  <si>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</si>
  <si>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</si>
  <si>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</si>
  <si>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</si>
  <si>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</si>
  <si>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</si>
  <si>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</si>
  <si>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</si>
  <si>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</si>
  <si>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</si>
  <si>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</si>
  <si>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</si>
  <si>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</si>
  <si>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</si>
  <si>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</si>
  <si>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</si>
  <si>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</si>
  <si>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</si>
  <si>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</si>
  <si>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</si>
  <si>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</si>
  <si>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</si>
  <si>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</si>
  <si>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</si>
  <si>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</si>
  <si>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</si>
  <si>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2013 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</si>
</sst>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35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</cellXfs>
  <cellStyles count="35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686859980182" xfId="29" xr:uid="{00000000-0005-0000-0000-00001D000000}"/>
    <cellStyle name="style1686859980214" xfId="30" xr:uid="{00000000-0005-0000-0000-00001E000000}"/>
    <cellStyle name="style1686859980292" xfId="31" xr:uid="{00000000-0005-0000-0000-00001F000000}"/>
    <cellStyle name="style1686859980308" xfId="32" xr:uid="{00000000-0005-0000-0000-000020000000}"/>
    <cellStyle name="style1686859980386" xfId="33" xr:uid="{00000000-0005-0000-0000-000021000000}"/>
    <cellStyle name="style1686859980417" xfId="34" xr:uid="{00000000-0005-0000-0000-00002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5398134.0000000009</v>
      </c>
      <c r="C15" s="2"/>
      <c r="D15" s="2">
        <v>7972860</v>
      </c>
      <c r="E15" s="2"/>
      <c r="F15" s="2"/>
      <c r="G15" s="2"/>
      <c r="H15" s="2">
        <v>11587725.000000002</v>
      </c>
      <c r="I15" s="2"/>
      <c r="J15" s="2">
        <v>0</v>
      </c>
      <c r="K15" s="2"/>
      <c r="L15" s="1">
        <f>B15+D15+F15+H15+J15</f>
        <v>24958719</v>
      </c>
      <c r="M15" s="13">
        <f>C15+E15+G15+I15+K15</f>
        <v>0</v>
      </c>
      <c r="N15" s="14">
        <f>L15+M15</f>
        <v>24958719</v>
      </c>
      <c r="P15" s="3" t="s">
        <v>12</v>
      </c>
      <c r="Q15" s="2">
        <v>1599</v>
      </c>
      <c r="R15" s="2">
        <v>0</v>
      </c>
      <c r="S15" s="2">
        <v>1619</v>
      </c>
      <c r="T15" s="2">
        <v>0</v>
      </c>
      <c r="U15" s="2">
        <v>0</v>
      </c>
      <c r="V15" s="2">
        <v>0</v>
      </c>
      <c r="W15" s="2">
        <v>3853</v>
      </c>
      <c r="X15" s="2">
        <v>0</v>
      </c>
      <c r="Y15" s="2">
        <v>356</v>
      </c>
      <c r="Z15" s="2">
        <v>0</v>
      </c>
      <c r="AA15" s="1">
        <f>Q15+S15+U15+W15+Y15</f>
        <v>7427</v>
      </c>
      <c r="AB15" s="13">
        <f>R15+T15+V15+X15+Z15</f>
        <v>0</v>
      </c>
      <c r="AC15" s="14">
        <f>AA15+AB15</f>
        <v>7427</v>
      </c>
      <c r="AE15" s="3" t="s">
        <v>12</v>
      </c>
      <c r="AF15" s="2">
        <f>IFERROR(B15/Q15, "N.A.")</f>
        <v>3375.9437148217644</v>
      </c>
      <c r="AG15" s="2" t="str">
        <f t="shared" ref="AG15:AP19" si="0">IFERROR(C15/R15, "N.A.")</f>
        <v>N.A.</v>
      </c>
      <c r="AH15" s="2">
        <f t="shared" si="0"/>
        <v>4924.5583693638046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3007.4552296911502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3360.5384408240207</v>
      </c>
      <c r="AQ15" s="13" t="str">
        <f t="shared" ref="AQ15" si="1">IFERROR(M15/AB15, "N.A.")</f>
        <v>N.A.</v>
      </c>
      <c r="AR15" s="14">
        <f t="shared" ref="AR15" si="2">IFERROR(N15/AC15, "N.A.")</f>
        <v>3360.5384408240207</v>
      </c>
    </row>
    <row r="16" spans="1:44" ht="15" customHeight="1" thickBot="1" x14ac:dyDescent="0.3">
      <c r="A16" s="3" t="s">
        <v>13</v>
      </c>
      <c r="B16" s="2">
        <v>4587630</v>
      </c>
      <c r="C16" s="2">
        <v>228000</v>
      </c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4587630</v>
      </c>
      <c r="M16" s="13">
        <f t="shared" ref="M16:M18" si="4">C16+E16+G16+I16+K16</f>
        <v>228000</v>
      </c>
      <c r="N16" s="14">
        <f t="shared" ref="N16:N18" si="5">L16+M16</f>
        <v>4815630</v>
      </c>
      <c r="P16" s="3" t="s">
        <v>13</v>
      </c>
      <c r="Q16" s="2">
        <v>1307</v>
      </c>
      <c r="R16" s="2">
        <v>152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1307</v>
      </c>
      <c r="AB16" s="13">
        <f t="shared" ref="AB16:AB18" si="7">R16+T16+V16+X16+Z16</f>
        <v>152</v>
      </c>
      <c r="AC16" s="14">
        <f t="shared" ref="AC16:AC18" si="8">AA16+AB16</f>
        <v>1459</v>
      </c>
      <c r="AE16" s="3" t="s">
        <v>13</v>
      </c>
      <c r="AF16" s="2">
        <f t="shared" ref="AF16:AF19" si="9">IFERROR(B16/Q16, "N.A.")</f>
        <v>3510.0459066564654</v>
      </c>
      <c r="AG16" s="2">
        <f t="shared" si="0"/>
        <v>1500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3510.0459066564654</v>
      </c>
      <c r="AQ16" s="13">
        <f t="shared" ref="AQ16:AQ18" si="11">IFERROR(M16/AB16, "N.A.")</f>
        <v>1500</v>
      </c>
      <c r="AR16" s="14">
        <f t="shared" ref="AR16:AR18" si="12">IFERROR(N16/AC16, "N.A.")</f>
        <v>3300.6374228923919</v>
      </c>
    </row>
    <row r="17" spans="1:44" ht="15" customHeight="1" thickBot="1" x14ac:dyDescent="0.3">
      <c r="A17" s="3" t="s">
        <v>14</v>
      </c>
      <c r="B17" s="2">
        <v>13544440.000000004</v>
      </c>
      <c r="C17" s="2">
        <v>117110699.99999994</v>
      </c>
      <c r="D17" s="2">
        <v>3930199.9999999995</v>
      </c>
      <c r="E17" s="2">
        <v>664000</v>
      </c>
      <c r="F17" s="2"/>
      <c r="G17" s="2">
        <v>7297450</v>
      </c>
      <c r="H17" s="2"/>
      <c r="I17" s="2">
        <v>2188700</v>
      </c>
      <c r="J17" s="2">
        <v>0</v>
      </c>
      <c r="K17" s="2"/>
      <c r="L17" s="1">
        <f t="shared" si="3"/>
        <v>17474640.000000004</v>
      </c>
      <c r="M17" s="13">
        <f t="shared" si="4"/>
        <v>127260849.99999994</v>
      </c>
      <c r="N17" s="14">
        <f t="shared" si="5"/>
        <v>144735489.99999994</v>
      </c>
      <c r="P17" s="3" t="s">
        <v>14</v>
      </c>
      <c r="Q17" s="2">
        <v>3857</v>
      </c>
      <c r="R17" s="2">
        <v>26296</v>
      </c>
      <c r="S17" s="2">
        <v>621</v>
      </c>
      <c r="T17" s="2">
        <v>166</v>
      </c>
      <c r="U17" s="2">
        <v>0</v>
      </c>
      <c r="V17" s="2">
        <v>2073</v>
      </c>
      <c r="W17" s="2">
        <v>0</v>
      </c>
      <c r="X17" s="2">
        <v>780</v>
      </c>
      <c r="Y17" s="2">
        <v>1254</v>
      </c>
      <c r="Z17" s="2">
        <v>0</v>
      </c>
      <c r="AA17" s="1">
        <f t="shared" si="6"/>
        <v>5732</v>
      </c>
      <c r="AB17" s="13">
        <f t="shared" si="7"/>
        <v>29315</v>
      </c>
      <c r="AC17" s="14">
        <f t="shared" si="8"/>
        <v>35047</v>
      </c>
      <c r="AE17" s="3" t="s">
        <v>14</v>
      </c>
      <c r="AF17" s="2">
        <f t="shared" si="9"/>
        <v>3511.6515426497285</v>
      </c>
      <c r="AG17" s="2">
        <f t="shared" si="0"/>
        <v>4453.5556738667456</v>
      </c>
      <c r="AH17" s="2">
        <f t="shared" si="0"/>
        <v>6328.8244766505632</v>
      </c>
      <c r="AI17" s="2">
        <f t="shared" si="0"/>
        <v>4000</v>
      </c>
      <c r="AJ17" s="2" t="str">
        <f t="shared" si="0"/>
        <v>N.A.</v>
      </c>
      <c r="AK17" s="2">
        <f t="shared" si="0"/>
        <v>3520.2363724071392</v>
      </c>
      <c r="AL17" s="2" t="str">
        <f t="shared" si="0"/>
        <v>N.A.</v>
      </c>
      <c r="AM17" s="2">
        <f t="shared" si="0"/>
        <v>2806.0256410256411</v>
      </c>
      <c r="AN17" s="2">
        <f t="shared" si="0"/>
        <v>0</v>
      </c>
      <c r="AO17" s="2" t="str">
        <f t="shared" si="0"/>
        <v>N.A.</v>
      </c>
      <c r="AP17" s="15">
        <f t="shared" si="10"/>
        <v>3048.6113049546411</v>
      </c>
      <c r="AQ17" s="13">
        <f t="shared" si="11"/>
        <v>4341.1512877366513</v>
      </c>
      <c r="AR17" s="14">
        <f t="shared" si="12"/>
        <v>4129.75404456872</v>
      </c>
    </row>
    <row r="18" spans="1:44" ht="15" customHeight="1" thickBot="1" x14ac:dyDescent="0.3">
      <c r="A18" s="3" t="s">
        <v>15</v>
      </c>
      <c r="B18" s="2">
        <v>0</v>
      </c>
      <c r="C18" s="2"/>
      <c r="D18" s="2"/>
      <c r="E18" s="2"/>
      <c r="F18" s="2"/>
      <c r="G18" s="2"/>
      <c r="H18" s="2">
        <v>2124500</v>
      </c>
      <c r="I18" s="2"/>
      <c r="J18" s="2"/>
      <c r="K18" s="2"/>
      <c r="L18" s="1">
        <f t="shared" si="3"/>
        <v>2124500</v>
      </c>
      <c r="M18" s="13">
        <f t="shared" si="4"/>
        <v>0</v>
      </c>
      <c r="N18" s="14">
        <f t="shared" si="5"/>
        <v>2124500</v>
      </c>
      <c r="P18" s="3" t="s">
        <v>15</v>
      </c>
      <c r="Q18" s="2">
        <v>142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300</v>
      </c>
      <c r="X18" s="2">
        <v>0</v>
      </c>
      <c r="Y18" s="2">
        <v>0</v>
      </c>
      <c r="Z18" s="2">
        <v>0</v>
      </c>
      <c r="AA18" s="1">
        <f t="shared" si="6"/>
        <v>442</v>
      </c>
      <c r="AB18" s="13">
        <f t="shared" si="7"/>
        <v>0</v>
      </c>
      <c r="AC18" s="17">
        <f t="shared" si="8"/>
        <v>442</v>
      </c>
      <c r="AE18" s="3" t="s">
        <v>15</v>
      </c>
      <c r="AF18" s="2">
        <f t="shared" si="9"/>
        <v>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7081.666666666667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4806.5610859728504</v>
      </c>
      <c r="AQ18" s="13" t="str">
        <f t="shared" si="11"/>
        <v>N.A.</v>
      </c>
      <c r="AR18" s="14">
        <f t="shared" si="12"/>
        <v>4806.5610859728504</v>
      </c>
    </row>
    <row r="19" spans="1:44" ht="15" customHeight="1" thickBot="1" x14ac:dyDescent="0.3">
      <c r="A19" s="4" t="s">
        <v>16</v>
      </c>
      <c r="B19" s="2">
        <v>23530204.000000004</v>
      </c>
      <c r="C19" s="2">
        <v>117338699.99999996</v>
      </c>
      <c r="D19" s="2">
        <v>11903060</v>
      </c>
      <c r="E19" s="2">
        <v>664000</v>
      </c>
      <c r="F19" s="2"/>
      <c r="G19" s="2">
        <v>7297450</v>
      </c>
      <c r="H19" s="2">
        <v>13712225.000000006</v>
      </c>
      <c r="I19" s="2">
        <v>2188700</v>
      </c>
      <c r="J19" s="2">
        <v>0</v>
      </c>
      <c r="K19" s="2"/>
      <c r="L19" s="1">
        <f t="shared" ref="L19" si="13">B19+D19+F19+H19+J19</f>
        <v>49145489.000000007</v>
      </c>
      <c r="M19" s="13">
        <f t="shared" ref="M19" si="14">C19+E19+G19+I19+K19</f>
        <v>127488849.99999996</v>
      </c>
      <c r="N19" s="17">
        <f t="shared" ref="N19" si="15">L19+M19</f>
        <v>176634338.99999997</v>
      </c>
      <c r="P19" s="4" t="s">
        <v>16</v>
      </c>
      <c r="Q19" s="2">
        <v>6905</v>
      </c>
      <c r="R19" s="2">
        <v>26448</v>
      </c>
      <c r="S19" s="2">
        <v>2240</v>
      </c>
      <c r="T19" s="2">
        <v>166</v>
      </c>
      <c r="U19" s="2">
        <v>0</v>
      </c>
      <c r="V19" s="2">
        <v>2073</v>
      </c>
      <c r="W19" s="2">
        <v>4153</v>
      </c>
      <c r="X19" s="2">
        <v>780</v>
      </c>
      <c r="Y19" s="2">
        <v>1610</v>
      </c>
      <c r="Z19" s="2">
        <v>0</v>
      </c>
      <c r="AA19" s="1">
        <f t="shared" ref="AA19" si="16">Q19+S19+U19+W19+Y19</f>
        <v>14908</v>
      </c>
      <c r="AB19" s="13">
        <f t="shared" ref="AB19" si="17">R19+T19+V19+X19+Z19</f>
        <v>29467</v>
      </c>
      <c r="AC19" s="14">
        <f t="shared" ref="AC19" si="18">AA19+AB19</f>
        <v>44375</v>
      </c>
      <c r="AE19" s="4" t="s">
        <v>16</v>
      </c>
      <c r="AF19" s="2">
        <f t="shared" si="9"/>
        <v>3407.7051412020282</v>
      </c>
      <c r="AG19" s="2">
        <f t="shared" si="0"/>
        <v>4436.5812159709603</v>
      </c>
      <c r="AH19" s="2">
        <f t="shared" si="0"/>
        <v>5313.8660714285716</v>
      </c>
      <c r="AI19" s="2">
        <f t="shared" si="0"/>
        <v>4000</v>
      </c>
      <c r="AJ19" s="2" t="str">
        <f t="shared" si="0"/>
        <v>N.A.</v>
      </c>
      <c r="AK19" s="2">
        <f t="shared" si="0"/>
        <v>3520.2363724071392</v>
      </c>
      <c r="AL19" s="2">
        <f t="shared" si="0"/>
        <v>3301.7637852155081</v>
      </c>
      <c r="AM19" s="2">
        <f t="shared" si="0"/>
        <v>2806.0256410256411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3296.5849879259463</v>
      </c>
      <c r="AQ19" s="13">
        <f t="shared" ref="AQ19" si="20">IFERROR(M19/AB19, "N.A.")</f>
        <v>4326.4957409984036</v>
      </c>
      <c r="AR19" s="14">
        <f t="shared" ref="AR19" si="21">IFERROR(N19/AC19, "N.A.")</f>
        <v>3980.4921464788727</v>
      </c>
    </row>
    <row r="20" spans="1:44" ht="15" customHeight="1" thickBot="1" x14ac:dyDescent="0.3">
      <c r="A20" s="5" t="s">
        <v>0</v>
      </c>
      <c r="B20" s="24">
        <f>B19+C19</f>
        <v>140868903.99999997</v>
      </c>
      <c r="C20" s="26"/>
      <c r="D20" s="24">
        <f>D19+E19</f>
        <v>12567060</v>
      </c>
      <c r="E20" s="26"/>
      <c r="F20" s="24">
        <f>F19+G19</f>
        <v>7297450</v>
      </c>
      <c r="G20" s="26"/>
      <c r="H20" s="24">
        <f>H19+I19</f>
        <v>15900925.000000006</v>
      </c>
      <c r="I20" s="26"/>
      <c r="J20" s="24">
        <f>J19+K19</f>
        <v>0</v>
      </c>
      <c r="K20" s="26"/>
      <c r="L20" s="24">
        <f>L19+M19</f>
        <v>176634338.99999997</v>
      </c>
      <c r="M20" s="25"/>
      <c r="N20" s="18">
        <f>B20+D20+F20+H20+J20</f>
        <v>176634338.99999997</v>
      </c>
      <c r="P20" s="5" t="s">
        <v>0</v>
      </c>
      <c r="Q20" s="24">
        <f>Q19+R19</f>
        <v>33353</v>
      </c>
      <c r="R20" s="26"/>
      <c r="S20" s="24">
        <f>S19+T19</f>
        <v>2406</v>
      </c>
      <c r="T20" s="26"/>
      <c r="U20" s="24">
        <f>U19+V19</f>
        <v>2073</v>
      </c>
      <c r="V20" s="26"/>
      <c r="W20" s="24">
        <f>W19+X19</f>
        <v>4933</v>
      </c>
      <c r="X20" s="26"/>
      <c r="Y20" s="24">
        <f>Y19+Z19</f>
        <v>1610</v>
      </c>
      <c r="Z20" s="26"/>
      <c r="AA20" s="24">
        <f>AA19+AB19</f>
        <v>44375</v>
      </c>
      <c r="AB20" s="26"/>
      <c r="AC20" s="19">
        <f>Q20+S20+U20+W20+Y20</f>
        <v>44375</v>
      </c>
      <c r="AE20" s="5" t="s">
        <v>0</v>
      </c>
      <c r="AF20" s="27">
        <f>IFERROR(B20/Q20,"N.A.")</f>
        <v>4223.5752106257296</v>
      </c>
      <c r="AG20" s="28"/>
      <c r="AH20" s="27">
        <f>IFERROR(D20/S20,"N.A.")</f>
        <v>5223.216957605985</v>
      </c>
      <c r="AI20" s="28"/>
      <c r="AJ20" s="27">
        <f>IFERROR(F20/U20,"N.A.")</f>
        <v>3520.2363724071392</v>
      </c>
      <c r="AK20" s="28"/>
      <c r="AL20" s="27">
        <f>IFERROR(H20/W20,"N.A.")</f>
        <v>3223.3782688019473</v>
      </c>
      <c r="AM20" s="28"/>
      <c r="AN20" s="27">
        <f>IFERROR(J20/Y20,"N.A.")</f>
        <v>0</v>
      </c>
      <c r="AO20" s="28"/>
      <c r="AP20" s="27">
        <f>IFERROR(L20/AA20,"N.A.")</f>
        <v>3980.4921464788727</v>
      </c>
      <c r="AQ20" s="28"/>
      <c r="AR20" s="16">
        <f>IFERROR(N20/AC20, "N.A.")</f>
        <v>3980.4921464788727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4955750</v>
      </c>
      <c r="C27" s="2"/>
      <c r="D27" s="2">
        <v>7972860</v>
      </c>
      <c r="E27" s="2"/>
      <c r="F27" s="2"/>
      <c r="G27" s="2"/>
      <c r="H27" s="2">
        <v>9015944.9999999981</v>
      </c>
      <c r="I27" s="2"/>
      <c r="J27" s="2"/>
      <c r="K27" s="2"/>
      <c r="L27" s="1">
        <f>B27+D27+F27+H27+J27</f>
        <v>21944555</v>
      </c>
      <c r="M27" s="13">
        <f>C27+E27+G27+I27+K27</f>
        <v>0</v>
      </c>
      <c r="N27" s="14">
        <f>L27+M27</f>
        <v>21944555</v>
      </c>
      <c r="P27" s="3" t="s">
        <v>12</v>
      </c>
      <c r="Q27" s="2">
        <v>1281</v>
      </c>
      <c r="R27" s="2">
        <v>0</v>
      </c>
      <c r="S27" s="2">
        <v>1619</v>
      </c>
      <c r="T27" s="2">
        <v>0</v>
      </c>
      <c r="U27" s="2">
        <v>0</v>
      </c>
      <c r="V27" s="2">
        <v>0</v>
      </c>
      <c r="W27" s="2">
        <v>2551</v>
      </c>
      <c r="X27" s="2">
        <v>0</v>
      </c>
      <c r="Y27" s="2">
        <v>0</v>
      </c>
      <c r="Z27" s="2">
        <v>0</v>
      </c>
      <c r="AA27" s="1">
        <f>Q27+S27+U27+W27+Y27</f>
        <v>5451</v>
      </c>
      <c r="AB27" s="13">
        <f>R27+T27+V27+X27+Z27</f>
        <v>0</v>
      </c>
      <c r="AC27" s="14">
        <f>AA27+AB27</f>
        <v>5451</v>
      </c>
      <c r="AE27" s="3" t="s">
        <v>12</v>
      </c>
      <c r="AF27" s="2">
        <f>IFERROR(B27/Q27, "N.A.")</f>
        <v>3868.6572989851679</v>
      </c>
      <c r="AG27" s="2" t="str">
        <f t="shared" ref="AG27:AG31" si="22">IFERROR(C27/R27, "N.A.")</f>
        <v>N.A.</v>
      </c>
      <c r="AH27" s="2">
        <f t="shared" ref="AH27:AH31" si="23">IFERROR(D27/S27, "N.A.")</f>
        <v>4924.5583693638046</v>
      </c>
      <c r="AI27" s="2" t="str">
        <f t="shared" ref="AI27:AI31" si="24">IFERROR(E27/T27, "N.A.")</f>
        <v>N.A.</v>
      </c>
      <c r="AJ27" s="2" t="str">
        <f t="shared" ref="AJ27:AJ31" si="25">IFERROR(F27/U27, "N.A.")</f>
        <v>N.A.</v>
      </c>
      <c r="AK27" s="2" t="str">
        <f t="shared" ref="AK27:AK31" si="26">IFERROR(G27/V27, "N.A.")</f>
        <v>N.A.</v>
      </c>
      <c r="AL27" s="2">
        <f t="shared" ref="AL27:AL31" si="27">IFERROR(H27/W27, "N.A.")</f>
        <v>3534.2787142297129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4025.7851770317375</v>
      </c>
      <c r="AQ27" s="13" t="str">
        <f t="shared" ref="AQ27:AQ30" si="32">IFERROR(M27/AB27, "N.A.")</f>
        <v>N.A.</v>
      </c>
      <c r="AR27" s="14">
        <f t="shared" ref="AR27:AR30" si="33">IFERROR(N27/AC27, "N.A.")</f>
        <v>4025.7851770317375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0</v>
      </c>
      <c r="M28" s="13">
        <f t="shared" ref="M28:M30" si="35">C28+E28+G28+I28+K28</f>
        <v>0</v>
      </c>
      <c r="N28" s="14">
        <f t="shared" ref="N28:N30" si="36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0</v>
      </c>
      <c r="AB28" s="13">
        <f t="shared" ref="AB28:AB30" si="38">R28+T28+V28+X28+Z28</f>
        <v>0</v>
      </c>
      <c r="AC28" s="14">
        <f t="shared" ref="AC28:AC30" si="39">AA28+AB28</f>
        <v>0</v>
      </c>
      <c r="AE28" s="3" t="s">
        <v>13</v>
      </c>
      <c r="AF28" s="2" t="str">
        <f t="shared" ref="AF28:AF31" si="40">IFERROR(B28/Q28, "N.A.")</f>
        <v>N.A.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 t="str">
        <f t="shared" si="31"/>
        <v>N.A.</v>
      </c>
      <c r="AQ28" s="13" t="str">
        <f t="shared" si="32"/>
        <v>N.A.</v>
      </c>
      <c r="AR28" s="14" t="str">
        <f t="shared" si="33"/>
        <v>N.A.</v>
      </c>
    </row>
    <row r="29" spans="1:44" ht="15" customHeight="1" thickBot="1" x14ac:dyDescent="0.3">
      <c r="A29" s="3" t="s">
        <v>14</v>
      </c>
      <c r="B29" s="2">
        <v>7485840</v>
      </c>
      <c r="C29" s="2">
        <v>72731304.999999955</v>
      </c>
      <c r="D29" s="2">
        <v>3930199.9999999995</v>
      </c>
      <c r="E29" s="2">
        <v>664000</v>
      </c>
      <c r="F29" s="2"/>
      <c r="G29" s="2">
        <v>5787720.0000000009</v>
      </c>
      <c r="H29" s="2"/>
      <c r="I29" s="2">
        <v>1272799.9999999998</v>
      </c>
      <c r="J29" s="2"/>
      <c r="K29" s="2"/>
      <c r="L29" s="1">
        <f t="shared" si="34"/>
        <v>11416040</v>
      </c>
      <c r="M29" s="13">
        <f t="shared" si="35"/>
        <v>80455824.999999955</v>
      </c>
      <c r="N29" s="14">
        <f t="shared" si="36"/>
        <v>91871864.999999955</v>
      </c>
      <c r="P29" s="3" t="s">
        <v>14</v>
      </c>
      <c r="Q29" s="2">
        <v>2011</v>
      </c>
      <c r="R29" s="2">
        <v>14770</v>
      </c>
      <c r="S29" s="2">
        <v>621</v>
      </c>
      <c r="T29" s="2">
        <v>166</v>
      </c>
      <c r="U29" s="2">
        <v>0</v>
      </c>
      <c r="V29" s="2">
        <v>1272</v>
      </c>
      <c r="W29" s="2">
        <v>0</v>
      </c>
      <c r="X29" s="2">
        <v>638</v>
      </c>
      <c r="Y29" s="2">
        <v>0</v>
      </c>
      <c r="Z29" s="2">
        <v>0</v>
      </c>
      <c r="AA29" s="1">
        <f t="shared" si="37"/>
        <v>2632</v>
      </c>
      <c r="AB29" s="13">
        <f t="shared" si="38"/>
        <v>16846</v>
      </c>
      <c r="AC29" s="14">
        <f t="shared" si="39"/>
        <v>19478</v>
      </c>
      <c r="AE29" s="3" t="s">
        <v>14</v>
      </c>
      <c r="AF29" s="2">
        <f t="shared" si="40"/>
        <v>3722.4465440079562</v>
      </c>
      <c r="AG29" s="2">
        <f t="shared" si="22"/>
        <v>4924.25897088693</v>
      </c>
      <c r="AH29" s="2">
        <f t="shared" si="23"/>
        <v>6328.8244766505632</v>
      </c>
      <c r="AI29" s="2">
        <f t="shared" si="24"/>
        <v>4000</v>
      </c>
      <c r="AJ29" s="2" t="str">
        <f t="shared" si="25"/>
        <v>N.A.</v>
      </c>
      <c r="AK29" s="2">
        <f t="shared" si="26"/>
        <v>4550.0943396226421</v>
      </c>
      <c r="AL29" s="2" t="str">
        <f t="shared" si="27"/>
        <v>N.A.</v>
      </c>
      <c r="AM29" s="2">
        <f t="shared" si="28"/>
        <v>1994.9843260188084</v>
      </c>
      <c r="AN29" s="2" t="str">
        <f t="shared" si="29"/>
        <v>N.A.</v>
      </c>
      <c r="AO29" s="2" t="str">
        <f t="shared" si="30"/>
        <v>N.A.</v>
      </c>
      <c r="AP29" s="15">
        <f t="shared" si="31"/>
        <v>4337.4012158054711</v>
      </c>
      <c r="AQ29" s="13">
        <f t="shared" si="32"/>
        <v>4775.9601685860116</v>
      </c>
      <c r="AR29" s="14">
        <f t="shared" si="33"/>
        <v>4716.6990964164679</v>
      </c>
    </row>
    <row r="30" spans="1:44" ht="15" customHeight="1" thickBot="1" x14ac:dyDescent="0.3">
      <c r="A30" s="3" t="s">
        <v>15</v>
      </c>
      <c r="B30" s="2">
        <v>0</v>
      </c>
      <c r="C30" s="2"/>
      <c r="D30" s="2"/>
      <c r="E30" s="2"/>
      <c r="F30" s="2"/>
      <c r="G30" s="2"/>
      <c r="H30" s="2">
        <v>2124500</v>
      </c>
      <c r="I30" s="2"/>
      <c r="J30" s="2"/>
      <c r="K30" s="2"/>
      <c r="L30" s="1">
        <f t="shared" si="34"/>
        <v>2124500</v>
      </c>
      <c r="M30" s="13">
        <f t="shared" si="35"/>
        <v>0</v>
      </c>
      <c r="N30" s="14">
        <f t="shared" si="36"/>
        <v>2124500</v>
      </c>
      <c r="P30" s="3" t="s">
        <v>15</v>
      </c>
      <c r="Q30" s="2">
        <v>142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300</v>
      </c>
      <c r="X30" s="2">
        <v>0</v>
      </c>
      <c r="Y30" s="2">
        <v>0</v>
      </c>
      <c r="Z30" s="2">
        <v>0</v>
      </c>
      <c r="AA30" s="1">
        <f t="shared" si="37"/>
        <v>442</v>
      </c>
      <c r="AB30" s="13">
        <f t="shared" si="38"/>
        <v>0</v>
      </c>
      <c r="AC30" s="17">
        <f t="shared" si="39"/>
        <v>442</v>
      </c>
      <c r="AE30" s="3" t="s">
        <v>15</v>
      </c>
      <c r="AF30" s="2">
        <f t="shared" si="40"/>
        <v>0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>
        <f t="shared" si="27"/>
        <v>7081.666666666667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4806.5610859728504</v>
      </c>
      <c r="AQ30" s="13" t="str">
        <f t="shared" si="32"/>
        <v>N.A.</v>
      </c>
      <c r="AR30" s="14">
        <f t="shared" si="33"/>
        <v>4806.5610859728504</v>
      </c>
    </row>
    <row r="31" spans="1:44" ht="15" customHeight="1" thickBot="1" x14ac:dyDescent="0.3">
      <c r="A31" s="4" t="s">
        <v>16</v>
      </c>
      <c r="B31" s="2">
        <v>12441590</v>
      </c>
      <c r="C31" s="2">
        <v>72731304.999999955</v>
      </c>
      <c r="D31" s="2">
        <v>11903060</v>
      </c>
      <c r="E31" s="2">
        <v>664000</v>
      </c>
      <c r="F31" s="2"/>
      <c r="G31" s="2">
        <v>5787720.0000000009</v>
      </c>
      <c r="H31" s="2">
        <v>11140444.999999998</v>
      </c>
      <c r="I31" s="2">
        <v>1272799.9999999998</v>
      </c>
      <c r="J31" s="2"/>
      <c r="K31" s="2"/>
      <c r="L31" s="1">
        <f t="shared" ref="L31" si="41">B31+D31+F31+H31+J31</f>
        <v>35485095</v>
      </c>
      <c r="M31" s="13">
        <f t="shared" ref="M31" si="42">C31+E31+G31+I31+K31</f>
        <v>80455824.999999955</v>
      </c>
      <c r="N31" s="17">
        <f t="shared" ref="N31" si="43">L31+M31</f>
        <v>115940919.99999996</v>
      </c>
      <c r="P31" s="4" t="s">
        <v>16</v>
      </c>
      <c r="Q31" s="2">
        <v>3434</v>
      </c>
      <c r="R31" s="2">
        <v>14770</v>
      </c>
      <c r="S31" s="2">
        <v>2240</v>
      </c>
      <c r="T31" s="2">
        <v>166</v>
      </c>
      <c r="U31" s="2">
        <v>0</v>
      </c>
      <c r="V31" s="2">
        <v>1272</v>
      </c>
      <c r="W31" s="2">
        <v>2851</v>
      </c>
      <c r="X31" s="2">
        <v>638</v>
      </c>
      <c r="Y31" s="2">
        <v>0</v>
      </c>
      <c r="Z31" s="2">
        <v>0</v>
      </c>
      <c r="AA31" s="1">
        <f t="shared" ref="AA31" si="44">Q31+S31+U31+W31+Y31</f>
        <v>8525</v>
      </c>
      <c r="AB31" s="13">
        <f t="shared" ref="AB31" si="45">R31+T31+V31+X31+Z31</f>
        <v>16846</v>
      </c>
      <c r="AC31" s="14">
        <f t="shared" ref="AC31" si="46">AA31+AB31</f>
        <v>25371</v>
      </c>
      <c r="AE31" s="4" t="s">
        <v>16</v>
      </c>
      <c r="AF31" s="2">
        <f t="shared" si="40"/>
        <v>3623.0605707629588</v>
      </c>
      <c r="AG31" s="2">
        <f t="shared" si="22"/>
        <v>4924.25897088693</v>
      </c>
      <c r="AH31" s="2">
        <f t="shared" si="23"/>
        <v>5313.8660714285716</v>
      </c>
      <c r="AI31" s="2">
        <f t="shared" si="24"/>
        <v>4000</v>
      </c>
      <c r="AJ31" s="2" t="str">
        <f t="shared" si="25"/>
        <v>N.A.</v>
      </c>
      <c r="AK31" s="2">
        <f t="shared" si="26"/>
        <v>4550.0943396226421</v>
      </c>
      <c r="AL31" s="2">
        <f t="shared" si="27"/>
        <v>3907.5569975447206</v>
      </c>
      <c r="AM31" s="2">
        <f t="shared" si="28"/>
        <v>1994.9843260188084</v>
      </c>
      <c r="AN31" s="2" t="str">
        <f t="shared" si="29"/>
        <v>N.A.</v>
      </c>
      <c r="AO31" s="2" t="str">
        <f t="shared" si="30"/>
        <v>N.A.</v>
      </c>
      <c r="AP31" s="15">
        <f t="shared" ref="AP31" si="47">IFERROR(L31/AA31, "N.A.")</f>
        <v>4162.4744868035186</v>
      </c>
      <c r="AQ31" s="13">
        <f t="shared" ref="AQ31" si="48">IFERROR(M31/AB31, "N.A.")</f>
        <v>4775.9601685860116</v>
      </c>
      <c r="AR31" s="14">
        <f t="shared" ref="AR31" si="49">IFERROR(N31/AC31, "N.A.")</f>
        <v>4569.8206613850443</v>
      </c>
    </row>
    <row r="32" spans="1:44" ht="15" customHeight="1" thickBot="1" x14ac:dyDescent="0.3">
      <c r="A32" s="5" t="s">
        <v>0</v>
      </c>
      <c r="B32" s="24">
        <f>B31+C31</f>
        <v>85172894.999999955</v>
      </c>
      <c r="C32" s="26"/>
      <c r="D32" s="24">
        <f>D31+E31</f>
        <v>12567060</v>
      </c>
      <c r="E32" s="26"/>
      <c r="F32" s="24">
        <f>F31+G31</f>
        <v>5787720.0000000009</v>
      </c>
      <c r="G32" s="26"/>
      <c r="H32" s="24">
        <f>H31+I31</f>
        <v>12413244.999999998</v>
      </c>
      <c r="I32" s="26"/>
      <c r="J32" s="24">
        <f>J31+K31</f>
        <v>0</v>
      </c>
      <c r="K32" s="26"/>
      <c r="L32" s="24">
        <f>L31+M31</f>
        <v>115940919.99999996</v>
      </c>
      <c r="M32" s="25"/>
      <c r="N32" s="18">
        <f>B32+D32+F32+H32+J32</f>
        <v>115940919.99999996</v>
      </c>
      <c r="P32" s="5" t="s">
        <v>0</v>
      </c>
      <c r="Q32" s="24">
        <f>Q31+R31</f>
        <v>18204</v>
      </c>
      <c r="R32" s="26"/>
      <c r="S32" s="24">
        <f>S31+T31</f>
        <v>2406</v>
      </c>
      <c r="T32" s="26"/>
      <c r="U32" s="24">
        <f>U31+V31</f>
        <v>1272</v>
      </c>
      <c r="V32" s="26"/>
      <c r="W32" s="24">
        <f>W31+X31</f>
        <v>3489</v>
      </c>
      <c r="X32" s="26"/>
      <c r="Y32" s="24">
        <f>Y31+Z31</f>
        <v>0</v>
      </c>
      <c r="Z32" s="26"/>
      <c r="AA32" s="24">
        <f>AA31+AB31</f>
        <v>25371</v>
      </c>
      <c r="AB32" s="26"/>
      <c r="AC32" s="19">
        <f>Q32+S32+U32+W32+Y32</f>
        <v>25371</v>
      </c>
      <c r="AE32" s="5" t="s">
        <v>0</v>
      </c>
      <c r="AF32" s="27">
        <f>IFERROR(B32/Q32,"N.A.")</f>
        <v>4678.8010876730368</v>
      </c>
      <c r="AG32" s="28"/>
      <c r="AH32" s="27">
        <f>IFERROR(D32/S32,"N.A.")</f>
        <v>5223.216957605985</v>
      </c>
      <c r="AI32" s="28"/>
      <c r="AJ32" s="27">
        <f>IFERROR(F32/U32,"N.A.")</f>
        <v>4550.0943396226421</v>
      </c>
      <c r="AK32" s="28"/>
      <c r="AL32" s="27">
        <f>IFERROR(H32/W32,"N.A.")</f>
        <v>3557.8231584981363</v>
      </c>
      <c r="AM32" s="28"/>
      <c r="AN32" s="27" t="str">
        <f>IFERROR(J32/Y32,"N.A.")</f>
        <v>N.A.</v>
      </c>
      <c r="AO32" s="28"/>
      <c r="AP32" s="27">
        <f>IFERROR(L32/AA32,"N.A.")</f>
        <v>4569.8206613850443</v>
      </c>
      <c r="AQ32" s="28"/>
      <c r="AR32" s="16">
        <f>IFERROR(N32/AC32, "N.A.")</f>
        <v>4569.8206613850443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442384</v>
      </c>
      <c r="C39" s="2"/>
      <c r="D39" s="2"/>
      <c r="E39" s="2"/>
      <c r="F39" s="2"/>
      <c r="G39" s="2"/>
      <c r="H39" s="2">
        <v>2571780</v>
      </c>
      <c r="I39" s="2"/>
      <c r="J39" s="2">
        <v>0</v>
      </c>
      <c r="K39" s="2"/>
      <c r="L39" s="1">
        <f>B39+D39+F39+H39+J39</f>
        <v>3014164</v>
      </c>
      <c r="M39" s="13">
        <f>C39+E39+G39+I39+K39</f>
        <v>0</v>
      </c>
      <c r="N39" s="14">
        <f>L39+M39</f>
        <v>3014164</v>
      </c>
      <c r="P39" s="3" t="s">
        <v>12</v>
      </c>
      <c r="Q39" s="2">
        <v>318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1302</v>
      </c>
      <c r="X39" s="2">
        <v>0</v>
      </c>
      <c r="Y39" s="2">
        <v>356</v>
      </c>
      <c r="Z39" s="2">
        <v>0</v>
      </c>
      <c r="AA39" s="1">
        <f>Q39+S39+U39+W39+Y39</f>
        <v>1976</v>
      </c>
      <c r="AB39" s="13">
        <f>R39+T39+V39+X39+Z39</f>
        <v>0</v>
      </c>
      <c r="AC39" s="14">
        <f>AA39+AB39</f>
        <v>1976</v>
      </c>
      <c r="AE39" s="3" t="s">
        <v>12</v>
      </c>
      <c r="AF39" s="2">
        <f>IFERROR(B39/Q39, "N.A.")</f>
        <v>1391.1446540880504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 t="str">
        <f t="shared" ref="AJ39:AJ43" si="53">IFERROR(F39/U39, "N.A.")</f>
        <v>N.A.</v>
      </c>
      <c r="AK39" s="2" t="str">
        <f t="shared" ref="AK39:AK43" si="54">IFERROR(G39/V39, "N.A.")</f>
        <v>N.A.</v>
      </c>
      <c r="AL39" s="2">
        <f t="shared" ref="AL39:AL43" si="55">IFERROR(H39/W39, "N.A.")</f>
        <v>1975.2534562211981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1525.3866396761134</v>
      </c>
      <c r="AQ39" s="13" t="str">
        <f t="shared" ref="AQ39:AQ42" si="60">IFERROR(M39/AB39, "N.A.")</f>
        <v>N.A.</v>
      </c>
      <c r="AR39" s="14">
        <f t="shared" ref="AR39:AR42" si="61">IFERROR(N39/AC39, "N.A.")</f>
        <v>1525.3866396761134</v>
      </c>
    </row>
    <row r="40" spans="1:44" ht="15" customHeight="1" thickBot="1" x14ac:dyDescent="0.3">
      <c r="A40" s="3" t="s">
        <v>13</v>
      </c>
      <c r="B40" s="2">
        <v>4587630</v>
      </c>
      <c r="C40" s="2">
        <v>228000</v>
      </c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4587630</v>
      </c>
      <c r="M40" s="13">
        <f t="shared" ref="M40:M42" si="63">C40+E40+G40+I40+K40</f>
        <v>228000</v>
      </c>
      <c r="N40" s="14">
        <f t="shared" ref="N40:N42" si="64">L40+M40</f>
        <v>4815630</v>
      </c>
      <c r="P40" s="3" t="s">
        <v>13</v>
      </c>
      <c r="Q40" s="2">
        <v>1307</v>
      </c>
      <c r="R40" s="2">
        <v>152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1307</v>
      </c>
      <c r="AB40" s="13">
        <f t="shared" ref="AB40:AB42" si="66">R40+T40+V40+X40+Z40</f>
        <v>152</v>
      </c>
      <c r="AC40" s="14">
        <f t="shared" ref="AC40:AC42" si="67">AA40+AB40</f>
        <v>1459</v>
      </c>
      <c r="AE40" s="3" t="s">
        <v>13</v>
      </c>
      <c r="AF40" s="2">
        <f t="shared" ref="AF40:AF43" si="68">IFERROR(B40/Q40, "N.A.")</f>
        <v>3510.0459066564654</v>
      </c>
      <c r="AG40" s="2">
        <f t="shared" si="50"/>
        <v>1500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3510.0459066564654</v>
      </c>
      <c r="AQ40" s="13">
        <f t="shared" si="60"/>
        <v>1500</v>
      </c>
      <c r="AR40" s="14">
        <f t="shared" si="61"/>
        <v>3300.6374228923919</v>
      </c>
    </row>
    <row r="41" spans="1:44" ht="15" customHeight="1" thickBot="1" x14ac:dyDescent="0.3">
      <c r="A41" s="3" t="s">
        <v>14</v>
      </c>
      <c r="B41" s="2">
        <v>6058600</v>
      </c>
      <c r="C41" s="2">
        <v>44379395</v>
      </c>
      <c r="D41" s="2"/>
      <c r="E41" s="2"/>
      <c r="F41" s="2"/>
      <c r="G41" s="2">
        <v>1509730</v>
      </c>
      <c r="H41" s="2"/>
      <c r="I41" s="2">
        <v>915900</v>
      </c>
      <c r="J41" s="2">
        <v>0</v>
      </c>
      <c r="K41" s="2"/>
      <c r="L41" s="1">
        <f t="shared" si="62"/>
        <v>6058600</v>
      </c>
      <c r="M41" s="13">
        <f t="shared" si="63"/>
        <v>46805025</v>
      </c>
      <c r="N41" s="14">
        <f t="shared" si="64"/>
        <v>52863625</v>
      </c>
      <c r="P41" s="3" t="s">
        <v>14</v>
      </c>
      <c r="Q41" s="2">
        <v>1846</v>
      </c>
      <c r="R41" s="2">
        <v>11526</v>
      </c>
      <c r="S41" s="2">
        <v>0</v>
      </c>
      <c r="T41" s="2">
        <v>0</v>
      </c>
      <c r="U41" s="2">
        <v>0</v>
      </c>
      <c r="V41" s="2">
        <v>801</v>
      </c>
      <c r="W41" s="2">
        <v>0</v>
      </c>
      <c r="X41" s="2">
        <v>142</v>
      </c>
      <c r="Y41" s="2">
        <v>1254</v>
      </c>
      <c r="Z41" s="2">
        <v>0</v>
      </c>
      <c r="AA41" s="1">
        <f t="shared" si="65"/>
        <v>3100</v>
      </c>
      <c r="AB41" s="13">
        <f t="shared" si="66"/>
        <v>12469</v>
      </c>
      <c r="AC41" s="14">
        <f t="shared" si="67"/>
        <v>15569</v>
      </c>
      <c r="AE41" s="3" t="s">
        <v>14</v>
      </c>
      <c r="AF41" s="2">
        <f t="shared" si="68"/>
        <v>3282.0151679306609</v>
      </c>
      <c r="AG41" s="2">
        <f t="shared" si="50"/>
        <v>3850.3726357799756</v>
      </c>
      <c r="AH41" s="2" t="str">
        <f t="shared" si="51"/>
        <v>N.A.</v>
      </c>
      <c r="AI41" s="2" t="str">
        <f t="shared" si="52"/>
        <v>N.A.</v>
      </c>
      <c r="AJ41" s="2" t="str">
        <f t="shared" si="53"/>
        <v>N.A.</v>
      </c>
      <c r="AK41" s="2">
        <f t="shared" si="54"/>
        <v>1884.8064918851435</v>
      </c>
      <c r="AL41" s="2" t="str">
        <f t="shared" si="55"/>
        <v>N.A.</v>
      </c>
      <c r="AM41" s="2">
        <f t="shared" si="56"/>
        <v>6450</v>
      </c>
      <c r="AN41" s="2">
        <f t="shared" si="57"/>
        <v>0</v>
      </c>
      <c r="AO41" s="2" t="str">
        <f t="shared" si="58"/>
        <v>N.A.</v>
      </c>
      <c r="AP41" s="15">
        <f t="shared" si="59"/>
        <v>1954.3870967741937</v>
      </c>
      <c r="AQ41" s="13">
        <f t="shared" si="60"/>
        <v>3753.7112037853876</v>
      </c>
      <c r="AR41" s="14">
        <f t="shared" si="61"/>
        <v>3395.4412614811486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11088614.000000004</v>
      </c>
      <c r="C43" s="2">
        <v>44607394.999999993</v>
      </c>
      <c r="D43" s="2"/>
      <c r="E43" s="2"/>
      <c r="F43" s="2"/>
      <c r="G43" s="2">
        <v>1509730</v>
      </c>
      <c r="H43" s="2">
        <v>2571780</v>
      </c>
      <c r="I43" s="2">
        <v>915900</v>
      </c>
      <c r="J43" s="2">
        <v>0</v>
      </c>
      <c r="K43" s="2"/>
      <c r="L43" s="1">
        <f t="shared" ref="L43" si="69">B43+D43+F43+H43+J43</f>
        <v>13660394.000000004</v>
      </c>
      <c r="M43" s="13">
        <f t="shared" ref="M43" si="70">C43+E43+G43+I43+K43</f>
        <v>47033024.999999993</v>
      </c>
      <c r="N43" s="17">
        <f t="shared" ref="N43" si="71">L43+M43</f>
        <v>60693419</v>
      </c>
      <c r="P43" s="4" t="s">
        <v>16</v>
      </c>
      <c r="Q43" s="2">
        <v>3471</v>
      </c>
      <c r="R43" s="2">
        <v>11678</v>
      </c>
      <c r="S43" s="2">
        <v>0</v>
      </c>
      <c r="T43" s="2">
        <v>0</v>
      </c>
      <c r="U43" s="2">
        <v>0</v>
      </c>
      <c r="V43" s="2">
        <v>801</v>
      </c>
      <c r="W43" s="2">
        <v>1302</v>
      </c>
      <c r="X43" s="2">
        <v>142</v>
      </c>
      <c r="Y43" s="2">
        <v>1610</v>
      </c>
      <c r="Z43" s="2">
        <v>0</v>
      </c>
      <c r="AA43" s="1">
        <f t="shared" ref="AA43" si="72">Q43+S43+U43+W43+Y43</f>
        <v>6383</v>
      </c>
      <c r="AB43" s="13">
        <f t="shared" ref="AB43" si="73">R43+T43+V43+X43+Z43</f>
        <v>12621</v>
      </c>
      <c r="AC43" s="17">
        <f t="shared" ref="AC43" si="74">AA43+AB43</f>
        <v>19004</v>
      </c>
      <c r="AE43" s="4" t="s">
        <v>16</v>
      </c>
      <c r="AF43" s="2">
        <f t="shared" si="68"/>
        <v>3194.6453471622021</v>
      </c>
      <c r="AG43" s="2">
        <f t="shared" si="50"/>
        <v>3819.7803562253803</v>
      </c>
      <c r="AH43" s="2" t="str">
        <f t="shared" si="51"/>
        <v>N.A.</v>
      </c>
      <c r="AI43" s="2" t="str">
        <f t="shared" si="52"/>
        <v>N.A.</v>
      </c>
      <c r="AJ43" s="2" t="str">
        <f t="shared" si="53"/>
        <v>N.A.</v>
      </c>
      <c r="AK43" s="2">
        <f t="shared" si="54"/>
        <v>1884.8064918851435</v>
      </c>
      <c r="AL43" s="2">
        <f t="shared" si="55"/>
        <v>1975.2534562211981</v>
      </c>
      <c r="AM43" s="2">
        <f t="shared" si="56"/>
        <v>6450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2140.1212595958018</v>
      </c>
      <c r="AQ43" s="13">
        <f t="shared" ref="AQ43" si="76">IFERROR(M43/AB43, "N.A.")</f>
        <v>3726.5688138816254</v>
      </c>
      <c r="AR43" s="14">
        <f t="shared" ref="AR43" si="77">IFERROR(N43/AC43, "N.A.")</f>
        <v>3193.7181119764259</v>
      </c>
    </row>
    <row r="44" spans="1:44" ht="15" customHeight="1" thickBot="1" x14ac:dyDescent="0.3">
      <c r="A44" s="5" t="s">
        <v>0</v>
      </c>
      <c r="B44" s="24">
        <f>B43+C43</f>
        <v>55696009</v>
      </c>
      <c r="C44" s="26"/>
      <c r="D44" s="24">
        <f>D43+E43</f>
        <v>0</v>
      </c>
      <c r="E44" s="26"/>
      <c r="F44" s="24">
        <f>F43+G43</f>
        <v>1509730</v>
      </c>
      <c r="G44" s="26"/>
      <c r="H44" s="24">
        <f>H43+I43</f>
        <v>3487680</v>
      </c>
      <c r="I44" s="26"/>
      <c r="J44" s="24">
        <f>J43+K43</f>
        <v>0</v>
      </c>
      <c r="K44" s="26"/>
      <c r="L44" s="24">
        <f>L43+M43</f>
        <v>60693419</v>
      </c>
      <c r="M44" s="25"/>
      <c r="N44" s="18">
        <f>B44+D44+F44+H44+J44</f>
        <v>60693419</v>
      </c>
      <c r="P44" s="5" t="s">
        <v>0</v>
      </c>
      <c r="Q44" s="24">
        <f>Q43+R43</f>
        <v>15149</v>
      </c>
      <c r="R44" s="26"/>
      <c r="S44" s="24">
        <f>S43+T43</f>
        <v>0</v>
      </c>
      <c r="T44" s="26"/>
      <c r="U44" s="24">
        <f>U43+V43</f>
        <v>801</v>
      </c>
      <c r="V44" s="26"/>
      <c r="W44" s="24">
        <f>W43+X43</f>
        <v>1444</v>
      </c>
      <c r="X44" s="26"/>
      <c r="Y44" s="24">
        <f>Y43+Z43</f>
        <v>1610</v>
      </c>
      <c r="Z44" s="26"/>
      <c r="AA44" s="24">
        <f>AA43+AB43</f>
        <v>19004</v>
      </c>
      <c r="AB44" s="25"/>
      <c r="AC44" s="18">
        <f>Q44+S44+U44+W44+Y44</f>
        <v>19004</v>
      </c>
      <c r="AE44" s="5" t="s">
        <v>0</v>
      </c>
      <c r="AF44" s="27">
        <f>IFERROR(B44/Q44,"N.A.")</f>
        <v>3676.5469007855304</v>
      </c>
      <c r="AG44" s="28"/>
      <c r="AH44" s="27" t="str">
        <f>IFERROR(D44/S44,"N.A.")</f>
        <v>N.A.</v>
      </c>
      <c r="AI44" s="28"/>
      <c r="AJ44" s="27">
        <f>IFERROR(F44/U44,"N.A.")</f>
        <v>1884.8064918851435</v>
      </c>
      <c r="AK44" s="28"/>
      <c r="AL44" s="27">
        <f>IFERROR(H44/W44,"N.A.")</f>
        <v>2415.2908587257616</v>
      </c>
      <c r="AM44" s="28"/>
      <c r="AN44" s="27">
        <f>IFERROR(J44/Y44,"N.A.")</f>
        <v>0</v>
      </c>
      <c r="AO44" s="28"/>
      <c r="AP44" s="27">
        <f>IFERROR(L44/AA44,"N.A.")</f>
        <v>3193.7181119764259</v>
      </c>
      <c r="AQ44" s="28"/>
      <c r="AR44" s="16">
        <f>IFERROR(N44/AC44, "N.A.")</f>
        <v>3193.7181119764259</v>
      </c>
    </row>
  </sheetData>
  <mergeCells count="144"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/>
      <c r="AB27" s="13"/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/>
      <c r="AB28" s="13"/>
      <c r="AC28" s="14">
        <f t="shared" ref="AC28:AC30" si="18">AA28+AB28</f>
        <v>0</v>
      </c>
      <c r="AE28" s="3" t="s">
        <v>13</v>
      </c>
      <c r="AF28" s="2" t="str">
        <f t="shared" ref="AF28:AF31" si="19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/>
      <c r="AB29" s="13"/>
      <c r="AC29" s="14">
        <f t="shared" si="18"/>
        <v>0</v>
      </c>
      <c r="AE29" s="3" t="s">
        <v>14</v>
      </c>
      <c r="AF29" s="2" t="str">
        <f t="shared" si="19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/>
      <c r="AB30" s="13"/>
      <c r="AC30" s="17">
        <f t="shared" si="18"/>
        <v>0</v>
      </c>
      <c r="AE30" s="3" t="s">
        <v>15</v>
      </c>
      <c r="AF30" s="2" t="str">
        <f t="shared" si="19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0">B31+D31+F31+H31+J31</f>
        <v>0</v>
      </c>
      <c r="M31" s="13">
        <f t="shared" ref="M31" si="21">C31+E31+G31+I31+K31</f>
        <v>0</v>
      </c>
      <c r="N31" s="17">
        <f t="shared" ref="N31" si="22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/>
      <c r="AB31" s="13"/>
      <c r="AC31" s="14">
        <f t="shared" ref="AC31" si="23">AA31+AB31</f>
        <v>0</v>
      </c>
      <c r="AE31" s="4" t="s">
        <v>16</v>
      </c>
      <c r="AF31" s="2" t="str">
        <f t="shared" si="19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4">IFERROR(L31/AA31, "N.A.")</f>
        <v>N.A.</v>
      </c>
      <c r="AQ31" s="13" t="str">
        <f t="shared" ref="AQ31" si="25">IFERROR(M31/AB31, "N.A.")</f>
        <v>N.A.</v>
      </c>
      <c r="AR31" s="14" t="str">
        <f t="shared" ref="AR31" si="26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27">IFERROR(C39/R39, "N.A.")</f>
        <v>N.A.</v>
      </c>
      <c r="AH39" s="2" t="str">
        <f t="shared" si="27"/>
        <v>N.A.</v>
      </c>
      <c r="AI39" s="2" t="str">
        <f t="shared" si="27"/>
        <v>N.A.</v>
      </c>
      <c r="AJ39" s="2" t="str">
        <f t="shared" si="27"/>
        <v>N.A.</v>
      </c>
      <c r="AK39" s="2" t="str">
        <f t="shared" si="27"/>
        <v>N.A.</v>
      </c>
      <c r="AL39" s="2" t="str">
        <f t="shared" si="27"/>
        <v>N.A.</v>
      </c>
      <c r="AM39" s="2" t="str">
        <f t="shared" si="27"/>
        <v>N.A.</v>
      </c>
      <c r="AN39" s="2" t="str">
        <f t="shared" si="27"/>
        <v>N.A.</v>
      </c>
      <c r="AO39" s="2" t="str">
        <f t="shared" si="27"/>
        <v>N.A.</v>
      </c>
      <c r="AP39" s="15" t="str">
        <f t="shared" si="27"/>
        <v>N.A.</v>
      </c>
      <c r="AQ39" s="13" t="str">
        <f t="shared" si="27"/>
        <v>N.A.</v>
      </c>
      <c r="AR39" s="14" t="str">
        <f t="shared" si="27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28">B40+D40+F40+H40+J40</f>
        <v>0</v>
      </c>
      <c r="M40" s="13">
        <f t="shared" si="28"/>
        <v>0</v>
      </c>
      <c r="N40" s="14">
        <f t="shared" ref="N40:N42" si="29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0">Q40+S40+U40+W40+Y40</f>
        <v>0</v>
      </c>
      <c r="AB40" s="13">
        <f t="shared" si="30"/>
        <v>0</v>
      </c>
      <c r="AC40" s="14">
        <f t="shared" ref="AC40:AC42" si="31">AA40+AB40</f>
        <v>0</v>
      </c>
      <c r="AE40" s="3" t="s">
        <v>13</v>
      </c>
      <c r="AF40" s="2" t="str">
        <f t="shared" ref="AF40:AF43" si="32">IFERROR(B40/Q40, "N.A.")</f>
        <v>N.A.</v>
      </c>
      <c r="AG40" s="2" t="str">
        <f t="shared" si="27"/>
        <v>N.A.</v>
      </c>
      <c r="AH40" s="2" t="str">
        <f t="shared" si="27"/>
        <v>N.A.</v>
      </c>
      <c r="AI40" s="2" t="str">
        <f t="shared" si="27"/>
        <v>N.A.</v>
      </c>
      <c r="AJ40" s="2" t="str">
        <f t="shared" si="27"/>
        <v>N.A.</v>
      </c>
      <c r="AK40" s="2" t="str">
        <f t="shared" si="27"/>
        <v>N.A.</v>
      </c>
      <c r="AL40" s="2" t="str">
        <f t="shared" si="27"/>
        <v>N.A.</v>
      </c>
      <c r="AM40" s="2" t="str">
        <f t="shared" si="27"/>
        <v>N.A.</v>
      </c>
      <c r="AN40" s="2" t="str">
        <f t="shared" si="27"/>
        <v>N.A.</v>
      </c>
      <c r="AO40" s="2" t="str">
        <f t="shared" si="27"/>
        <v>N.A.</v>
      </c>
      <c r="AP40" s="15" t="str">
        <f t="shared" si="27"/>
        <v>N.A.</v>
      </c>
      <c r="AQ40" s="13" t="str">
        <f t="shared" si="27"/>
        <v>N.A.</v>
      </c>
      <c r="AR40" s="14" t="str">
        <f t="shared" si="27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8"/>
        <v>0</v>
      </c>
      <c r="M41" s="13">
        <f t="shared" si="28"/>
        <v>0</v>
      </c>
      <c r="N41" s="14">
        <f t="shared" si="29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0"/>
        <v>0</v>
      </c>
      <c r="AB41" s="13">
        <f t="shared" si="30"/>
        <v>0</v>
      </c>
      <c r="AC41" s="14">
        <f t="shared" si="31"/>
        <v>0</v>
      </c>
      <c r="AE41" s="3" t="s">
        <v>14</v>
      </c>
      <c r="AF41" s="2" t="str">
        <f t="shared" si="32"/>
        <v>N.A.</v>
      </c>
      <c r="AG41" s="2" t="str">
        <f t="shared" si="27"/>
        <v>N.A.</v>
      </c>
      <c r="AH41" s="2" t="str">
        <f t="shared" si="27"/>
        <v>N.A.</v>
      </c>
      <c r="AI41" s="2" t="str">
        <f t="shared" si="27"/>
        <v>N.A.</v>
      </c>
      <c r="AJ41" s="2" t="str">
        <f t="shared" si="27"/>
        <v>N.A.</v>
      </c>
      <c r="AK41" s="2" t="str">
        <f t="shared" si="27"/>
        <v>N.A.</v>
      </c>
      <c r="AL41" s="2" t="str">
        <f t="shared" si="27"/>
        <v>N.A.</v>
      </c>
      <c r="AM41" s="2" t="str">
        <f t="shared" si="27"/>
        <v>N.A.</v>
      </c>
      <c r="AN41" s="2" t="str">
        <f t="shared" si="27"/>
        <v>N.A.</v>
      </c>
      <c r="AO41" s="2" t="str">
        <f t="shared" si="27"/>
        <v>N.A.</v>
      </c>
      <c r="AP41" s="15" t="str">
        <f t="shared" si="27"/>
        <v>N.A.</v>
      </c>
      <c r="AQ41" s="13" t="str">
        <f t="shared" si="27"/>
        <v>N.A.</v>
      </c>
      <c r="AR41" s="14" t="str">
        <f t="shared" si="27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8"/>
        <v>0</v>
      </c>
      <c r="M42" s="13">
        <f t="shared" si="28"/>
        <v>0</v>
      </c>
      <c r="N42" s="14">
        <f t="shared" si="29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0"/>
        <v>0</v>
      </c>
      <c r="AB42" s="13">
        <f t="shared" si="30"/>
        <v>0</v>
      </c>
      <c r="AC42" s="14">
        <f t="shared" si="31"/>
        <v>0</v>
      </c>
      <c r="AE42" s="3" t="s">
        <v>15</v>
      </c>
      <c r="AF42" s="2" t="str">
        <f t="shared" si="32"/>
        <v>N.A.</v>
      </c>
      <c r="AG42" s="2" t="str">
        <f t="shared" si="27"/>
        <v>N.A.</v>
      </c>
      <c r="AH42" s="2" t="str">
        <f t="shared" si="27"/>
        <v>N.A.</v>
      </c>
      <c r="AI42" s="2" t="str">
        <f t="shared" si="27"/>
        <v>N.A.</v>
      </c>
      <c r="AJ42" s="2" t="str">
        <f t="shared" si="27"/>
        <v>N.A.</v>
      </c>
      <c r="AK42" s="2" t="str">
        <f t="shared" si="27"/>
        <v>N.A.</v>
      </c>
      <c r="AL42" s="2" t="str">
        <f t="shared" si="27"/>
        <v>N.A.</v>
      </c>
      <c r="AM42" s="2" t="str">
        <f t="shared" si="27"/>
        <v>N.A.</v>
      </c>
      <c r="AN42" s="2" t="str">
        <f t="shared" si="27"/>
        <v>N.A.</v>
      </c>
      <c r="AO42" s="2" t="str">
        <f t="shared" si="27"/>
        <v>N.A.</v>
      </c>
      <c r="AP42" s="15" t="str">
        <f t="shared" si="27"/>
        <v>N.A.</v>
      </c>
      <c r="AQ42" s="13" t="str">
        <f t="shared" si="27"/>
        <v>N.A.</v>
      </c>
      <c r="AR42" s="14" t="str">
        <f t="shared" si="27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3">B43+D43+F43+H43+J43</f>
        <v>0</v>
      </c>
      <c r="M43" s="13">
        <f t="shared" ref="M43" si="34">C43+E43+G43+I43+K43</f>
        <v>0</v>
      </c>
      <c r="N43" s="17">
        <f t="shared" ref="N43" si="35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6">Q43+S43+U43+W43+Y43</f>
        <v>0</v>
      </c>
      <c r="AB43" s="13">
        <f t="shared" ref="AB43" si="37">R43+T43+V43+X43+Z43</f>
        <v>0</v>
      </c>
      <c r="AC43" s="17">
        <f t="shared" ref="AC43" si="38">AA43+AB43</f>
        <v>0</v>
      </c>
      <c r="AE43" s="4" t="s">
        <v>16</v>
      </c>
      <c r="AF43" s="2" t="str">
        <f t="shared" si="32"/>
        <v>N.A.</v>
      </c>
      <c r="AG43" s="2" t="str">
        <f t="shared" si="27"/>
        <v>N.A.</v>
      </c>
      <c r="AH43" s="2" t="str">
        <f t="shared" si="27"/>
        <v>N.A.</v>
      </c>
      <c r="AI43" s="2" t="str">
        <f t="shared" si="27"/>
        <v>N.A.</v>
      </c>
      <c r="AJ43" s="2" t="str">
        <f t="shared" si="27"/>
        <v>N.A.</v>
      </c>
      <c r="AK43" s="2" t="str">
        <f t="shared" si="27"/>
        <v>N.A.</v>
      </c>
      <c r="AL43" s="2" t="str">
        <f t="shared" si="27"/>
        <v>N.A.</v>
      </c>
      <c r="AM43" s="2" t="str">
        <f t="shared" si="27"/>
        <v>N.A.</v>
      </c>
      <c r="AN43" s="2" t="str">
        <f t="shared" si="27"/>
        <v>N.A.</v>
      </c>
      <c r="AO43" s="2" t="str">
        <f t="shared" si="27"/>
        <v>N.A.</v>
      </c>
      <c r="AP43" s="15" t="str">
        <f t="shared" ref="AP43" si="39">IFERROR(L43/AA43, "N.A.")</f>
        <v>N.A.</v>
      </c>
      <c r="AQ43" s="13" t="str">
        <f t="shared" ref="AQ43" si="40">IFERROR(M43/AB43, "N.A.")</f>
        <v>N.A.</v>
      </c>
      <c r="AR43" s="14" t="str">
        <f t="shared" ref="AR43" si="41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141763834.00000003</v>
      </c>
      <c r="C15" s="2"/>
      <c r="D15" s="2">
        <v>90924341.99999997</v>
      </c>
      <c r="E15" s="2"/>
      <c r="F15" s="2">
        <v>90056871</v>
      </c>
      <c r="G15" s="2"/>
      <c r="H15" s="2">
        <v>240083402.00000009</v>
      </c>
      <c r="I15" s="2"/>
      <c r="J15" s="2">
        <v>0</v>
      </c>
      <c r="K15" s="2"/>
      <c r="L15" s="1">
        <f>B15+D15+F15+H15+J15</f>
        <v>562828449.00000012</v>
      </c>
      <c r="M15" s="13">
        <f>C15+E15+G15+I15+K15</f>
        <v>0</v>
      </c>
      <c r="N15" s="14">
        <f>L15+M15</f>
        <v>562828449.00000012</v>
      </c>
      <c r="P15" s="3" t="s">
        <v>12</v>
      </c>
      <c r="Q15" s="2">
        <v>36818</v>
      </c>
      <c r="R15" s="2">
        <v>0</v>
      </c>
      <c r="S15" s="2">
        <v>19884</v>
      </c>
      <c r="T15" s="2">
        <v>0</v>
      </c>
      <c r="U15" s="2">
        <v>13651</v>
      </c>
      <c r="V15" s="2">
        <v>0</v>
      </c>
      <c r="W15" s="2">
        <v>74095</v>
      </c>
      <c r="X15" s="2">
        <v>0</v>
      </c>
      <c r="Y15" s="2">
        <v>13373</v>
      </c>
      <c r="Z15" s="2">
        <v>0</v>
      </c>
      <c r="AA15" s="1">
        <f>Q15+S15+U15+W15+Y15</f>
        <v>157821</v>
      </c>
      <c r="AB15" s="13">
        <f>R15+T15+V15+X15+Z15</f>
        <v>0</v>
      </c>
      <c r="AC15" s="14">
        <f>AA15+AB15</f>
        <v>157821</v>
      </c>
      <c r="AE15" s="3" t="s">
        <v>12</v>
      </c>
      <c r="AF15" s="2">
        <f>IFERROR(B15/Q15, "N.A.")</f>
        <v>3850.3947525666799</v>
      </c>
      <c r="AG15" s="2" t="str">
        <f t="shared" ref="AG15:AR19" si="0">IFERROR(C15/R15, "N.A.")</f>
        <v>N.A.</v>
      </c>
      <c r="AH15" s="2">
        <f t="shared" si="0"/>
        <v>4572.7389861194915</v>
      </c>
      <c r="AI15" s="2" t="str">
        <f t="shared" si="0"/>
        <v>N.A.</v>
      </c>
      <c r="AJ15" s="2">
        <f t="shared" si="0"/>
        <v>6597.0896637608967</v>
      </c>
      <c r="AK15" s="2" t="str">
        <f t="shared" si="0"/>
        <v>N.A.</v>
      </c>
      <c r="AL15" s="2">
        <f t="shared" si="0"/>
        <v>3240.2105675146781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3566.2456137015993</v>
      </c>
      <c r="AQ15" s="13" t="str">
        <f t="shared" si="0"/>
        <v>N.A.</v>
      </c>
      <c r="AR15" s="14">
        <f t="shared" si="0"/>
        <v>3566.2456137015993</v>
      </c>
    </row>
    <row r="16" spans="1:44" ht="15" customHeight="1" thickBot="1" x14ac:dyDescent="0.3">
      <c r="A16" s="3" t="s">
        <v>13</v>
      </c>
      <c r="B16" s="2">
        <v>83172892.999999985</v>
      </c>
      <c r="C16" s="2">
        <v>4859000</v>
      </c>
      <c r="D16" s="2">
        <v>46182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83219074.999999985</v>
      </c>
      <c r="M16" s="13">
        <f t="shared" si="1"/>
        <v>4859000</v>
      </c>
      <c r="N16" s="14">
        <f t="shared" ref="N16:N18" si="2">L16+M16</f>
        <v>88078074.999999985</v>
      </c>
      <c r="P16" s="3" t="s">
        <v>13</v>
      </c>
      <c r="Q16" s="2">
        <v>28048</v>
      </c>
      <c r="R16" s="2">
        <v>1239</v>
      </c>
      <c r="S16" s="2">
        <v>179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28227</v>
      </c>
      <c r="AB16" s="13">
        <f t="shared" si="3"/>
        <v>1239</v>
      </c>
      <c r="AC16" s="14">
        <f t="shared" ref="AC16:AC18" si="4">AA16+AB16</f>
        <v>29466</v>
      </c>
      <c r="AE16" s="3" t="s">
        <v>13</v>
      </c>
      <c r="AF16" s="2">
        <f t="shared" ref="AF16:AF19" si="5">IFERROR(B16/Q16, "N.A.")</f>
        <v>2965.3769609241294</v>
      </c>
      <c r="AG16" s="2">
        <f t="shared" si="0"/>
        <v>3921.7110573042778</v>
      </c>
      <c r="AH16" s="2">
        <f t="shared" si="0"/>
        <v>258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2948.2082757643384</v>
      </c>
      <c r="AQ16" s="13">
        <f t="shared" si="0"/>
        <v>3921.7110573042778</v>
      </c>
      <c r="AR16" s="14">
        <f t="shared" si="0"/>
        <v>2989.1425710988933</v>
      </c>
    </row>
    <row r="17" spans="1:44" ht="15" customHeight="1" thickBot="1" x14ac:dyDescent="0.3">
      <c r="A17" s="3" t="s">
        <v>14</v>
      </c>
      <c r="B17" s="2">
        <v>361958200.99999994</v>
      </c>
      <c r="C17" s="2">
        <v>1966151039.9999964</v>
      </c>
      <c r="D17" s="2">
        <v>73859974.999999985</v>
      </c>
      <c r="E17" s="2">
        <v>34324694.999999993</v>
      </c>
      <c r="F17" s="2"/>
      <c r="G17" s="2">
        <v>123579979.99999999</v>
      </c>
      <c r="H17" s="2"/>
      <c r="I17" s="2">
        <v>74614951.000000015</v>
      </c>
      <c r="J17" s="2">
        <v>0</v>
      </c>
      <c r="K17" s="2"/>
      <c r="L17" s="1">
        <f t="shared" si="1"/>
        <v>435818175.99999994</v>
      </c>
      <c r="M17" s="13">
        <f t="shared" si="1"/>
        <v>2198670665.9999967</v>
      </c>
      <c r="N17" s="14">
        <f t="shared" si="2"/>
        <v>2634488841.9999967</v>
      </c>
      <c r="P17" s="3" t="s">
        <v>14</v>
      </c>
      <c r="Q17" s="2">
        <v>83629</v>
      </c>
      <c r="R17" s="2">
        <v>332445</v>
      </c>
      <c r="S17" s="2">
        <v>14655</v>
      </c>
      <c r="T17" s="2">
        <v>6294</v>
      </c>
      <c r="U17" s="2">
        <v>0</v>
      </c>
      <c r="V17" s="2">
        <v>18128</v>
      </c>
      <c r="W17" s="2">
        <v>0</v>
      </c>
      <c r="X17" s="2">
        <v>14874</v>
      </c>
      <c r="Y17" s="2">
        <v>12390</v>
      </c>
      <c r="Z17" s="2">
        <v>0</v>
      </c>
      <c r="AA17" s="1">
        <f t="shared" si="3"/>
        <v>110674</v>
      </c>
      <c r="AB17" s="13">
        <f t="shared" si="3"/>
        <v>371741</v>
      </c>
      <c r="AC17" s="14">
        <f t="shared" si="4"/>
        <v>482415</v>
      </c>
      <c r="AE17" s="3" t="s">
        <v>14</v>
      </c>
      <c r="AF17" s="2">
        <f t="shared" si="5"/>
        <v>4328.1421636035338</v>
      </c>
      <c r="AG17" s="2">
        <f t="shared" si="0"/>
        <v>5914.2145016468785</v>
      </c>
      <c r="AH17" s="2">
        <f t="shared" si="0"/>
        <v>5039.9164107813021</v>
      </c>
      <c r="AI17" s="2">
        <f t="shared" si="0"/>
        <v>5453.5581506196368</v>
      </c>
      <c r="AJ17" s="2" t="str">
        <f t="shared" si="0"/>
        <v>N.A.</v>
      </c>
      <c r="AK17" s="2">
        <f t="shared" si="0"/>
        <v>6817.0774492497785</v>
      </c>
      <c r="AL17" s="2" t="str">
        <f t="shared" si="0"/>
        <v>N.A.</v>
      </c>
      <c r="AM17" s="2">
        <f t="shared" si="0"/>
        <v>5016.468401237059</v>
      </c>
      <c r="AN17" s="2">
        <f t="shared" si="0"/>
        <v>0</v>
      </c>
      <c r="AO17" s="2" t="str">
        <f t="shared" si="0"/>
        <v>N.A.</v>
      </c>
      <c r="AP17" s="15">
        <f t="shared" si="0"/>
        <v>3937.8551059869519</v>
      </c>
      <c r="AQ17" s="13">
        <f t="shared" si="0"/>
        <v>5914.5229232180382</v>
      </c>
      <c r="AR17" s="14">
        <f t="shared" si="0"/>
        <v>5461.0425505011181</v>
      </c>
    </row>
    <row r="18" spans="1:44" ht="15" customHeight="1" thickBot="1" x14ac:dyDescent="0.3">
      <c r="A18" s="3" t="s">
        <v>15</v>
      </c>
      <c r="B18" s="2">
        <v>10762327.000000002</v>
      </c>
      <c r="C18" s="2">
        <v>685470</v>
      </c>
      <c r="D18" s="2">
        <v>5302360.0000000009</v>
      </c>
      <c r="E18" s="2">
        <v>554700</v>
      </c>
      <c r="F18" s="2"/>
      <c r="G18" s="2">
        <v>5449296.9999999991</v>
      </c>
      <c r="H18" s="2">
        <v>6171745.9999999991</v>
      </c>
      <c r="I18" s="2"/>
      <c r="J18" s="2">
        <v>0</v>
      </c>
      <c r="K18" s="2"/>
      <c r="L18" s="1">
        <f t="shared" si="1"/>
        <v>22236433.000000004</v>
      </c>
      <c r="M18" s="13">
        <f t="shared" si="1"/>
        <v>6689466.9999999991</v>
      </c>
      <c r="N18" s="14">
        <f t="shared" si="2"/>
        <v>28925900.000000004</v>
      </c>
      <c r="P18" s="3" t="s">
        <v>15</v>
      </c>
      <c r="Q18" s="2">
        <v>4137</v>
      </c>
      <c r="R18" s="2">
        <v>332</v>
      </c>
      <c r="S18" s="2">
        <v>1830</v>
      </c>
      <c r="T18" s="2">
        <v>172</v>
      </c>
      <c r="U18" s="2">
        <v>0</v>
      </c>
      <c r="V18" s="2">
        <v>2939</v>
      </c>
      <c r="W18" s="2">
        <v>21040</v>
      </c>
      <c r="X18" s="2">
        <v>0</v>
      </c>
      <c r="Y18" s="2">
        <v>10759</v>
      </c>
      <c r="Z18" s="2">
        <v>0</v>
      </c>
      <c r="AA18" s="1">
        <f t="shared" si="3"/>
        <v>37766</v>
      </c>
      <c r="AB18" s="13">
        <f t="shared" si="3"/>
        <v>3443</v>
      </c>
      <c r="AC18" s="17">
        <f t="shared" si="4"/>
        <v>41209</v>
      </c>
      <c r="AE18" s="3" t="s">
        <v>15</v>
      </c>
      <c r="AF18" s="2">
        <f t="shared" si="5"/>
        <v>2601.481024897269</v>
      </c>
      <c r="AG18" s="2">
        <f t="shared" si="0"/>
        <v>2064.6686746987953</v>
      </c>
      <c r="AH18" s="2">
        <f t="shared" si="0"/>
        <v>2897.4644808743174</v>
      </c>
      <c r="AI18" s="2">
        <f t="shared" si="0"/>
        <v>3225</v>
      </c>
      <c r="AJ18" s="2" t="str">
        <f t="shared" si="0"/>
        <v>N.A.</v>
      </c>
      <c r="AK18" s="2">
        <f t="shared" si="0"/>
        <v>1854.1330384484515</v>
      </c>
      <c r="AL18" s="2">
        <f t="shared" si="0"/>
        <v>293.33393536121667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588.7950272732088</v>
      </c>
      <c r="AQ18" s="13">
        <f t="shared" si="0"/>
        <v>1942.9180946848676</v>
      </c>
      <c r="AR18" s="14">
        <f t="shared" si="0"/>
        <v>701.93161687980785</v>
      </c>
    </row>
    <row r="19" spans="1:44" ht="15" customHeight="1" thickBot="1" x14ac:dyDescent="0.3">
      <c r="A19" s="4" t="s">
        <v>16</v>
      </c>
      <c r="B19" s="2">
        <v>597657255</v>
      </c>
      <c r="C19" s="2">
        <v>1971695510.0000012</v>
      </c>
      <c r="D19" s="2">
        <v>170132859.00000003</v>
      </c>
      <c r="E19" s="2">
        <v>34879394.999999993</v>
      </c>
      <c r="F19" s="2">
        <v>90056871</v>
      </c>
      <c r="G19" s="2">
        <v>129029277.00000001</v>
      </c>
      <c r="H19" s="2">
        <v>246255147.99999994</v>
      </c>
      <c r="I19" s="2">
        <v>74614951.000000015</v>
      </c>
      <c r="J19" s="2">
        <v>0</v>
      </c>
      <c r="K19" s="2"/>
      <c r="L19" s="1">
        <f t="shared" ref="L19" si="6">B19+D19+F19+H19+J19</f>
        <v>1104102133</v>
      </c>
      <c r="M19" s="13">
        <f t="shared" ref="M19" si="7">C19+E19+G19+I19+K19</f>
        <v>2210219133.0000014</v>
      </c>
      <c r="N19" s="17">
        <f t="shared" ref="N19" si="8">L19+M19</f>
        <v>3314321266.0000014</v>
      </c>
      <c r="P19" s="4" t="s">
        <v>16</v>
      </c>
      <c r="Q19" s="2">
        <v>152632</v>
      </c>
      <c r="R19" s="2">
        <v>334016</v>
      </c>
      <c r="S19" s="2">
        <v>36548</v>
      </c>
      <c r="T19" s="2">
        <v>6466</v>
      </c>
      <c r="U19" s="2">
        <v>13651</v>
      </c>
      <c r="V19" s="2">
        <v>21067</v>
      </c>
      <c r="W19" s="2">
        <v>95135</v>
      </c>
      <c r="X19" s="2">
        <v>14874</v>
      </c>
      <c r="Y19" s="2">
        <v>36522</v>
      </c>
      <c r="Z19" s="2">
        <v>0</v>
      </c>
      <c r="AA19" s="1">
        <f t="shared" ref="AA19" si="9">Q19+S19+U19+W19+Y19</f>
        <v>334488</v>
      </c>
      <c r="AB19" s="13">
        <f t="shared" ref="AB19" si="10">R19+T19+V19+X19+Z19</f>
        <v>376423</v>
      </c>
      <c r="AC19" s="14">
        <f t="shared" ref="AC19" si="11">AA19+AB19</f>
        <v>710911</v>
      </c>
      <c r="AE19" s="4" t="s">
        <v>16</v>
      </c>
      <c r="AF19" s="2">
        <f t="shared" si="5"/>
        <v>3915.674661931967</v>
      </c>
      <c r="AG19" s="2">
        <f t="shared" si="0"/>
        <v>5902.9971917512967</v>
      </c>
      <c r="AH19" s="2">
        <f t="shared" si="0"/>
        <v>4655.0525062930947</v>
      </c>
      <c r="AI19" s="2">
        <f t="shared" si="0"/>
        <v>5394.2769873182788</v>
      </c>
      <c r="AJ19" s="2">
        <f t="shared" si="0"/>
        <v>6597.0896637608967</v>
      </c>
      <c r="AK19" s="2">
        <f t="shared" si="0"/>
        <v>6124.710542554707</v>
      </c>
      <c r="AL19" s="2">
        <f t="shared" si="0"/>
        <v>2588.4810847742674</v>
      </c>
      <c r="AM19" s="2">
        <f t="shared" si="0"/>
        <v>5016.468401237059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3300.8721777761834</v>
      </c>
      <c r="AQ19" s="13">
        <f t="shared" ref="AQ19" si="13">IFERROR(M19/AB19, "N.A.")</f>
        <v>5871.6367836184327</v>
      </c>
      <c r="AR19" s="14">
        <f t="shared" ref="AR19" si="14">IFERROR(N19/AC19, "N.A.")</f>
        <v>4662.0762176981389</v>
      </c>
    </row>
    <row r="20" spans="1:44" ht="15" customHeight="1" thickBot="1" x14ac:dyDescent="0.3">
      <c r="A20" s="5" t="s">
        <v>0</v>
      </c>
      <c r="B20" s="24">
        <f>B19+C19</f>
        <v>2569352765.000001</v>
      </c>
      <c r="C20" s="26"/>
      <c r="D20" s="24">
        <f>D19+E19</f>
        <v>205012254.00000003</v>
      </c>
      <c r="E20" s="26"/>
      <c r="F20" s="24">
        <f>F19+G19</f>
        <v>219086148</v>
      </c>
      <c r="G20" s="26"/>
      <c r="H20" s="24">
        <f>H19+I19</f>
        <v>320870098.99999994</v>
      </c>
      <c r="I20" s="26"/>
      <c r="J20" s="24">
        <f>J19+K19</f>
        <v>0</v>
      </c>
      <c r="K20" s="26"/>
      <c r="L20" s="24">
        <f>L19+M19</f>
        <v>3314321266.0000014</v>
      </c>
      <c r="M20" s="25"/>
      <c r="N20" s="18">
        <f>B20+D20+F20+H20+J20</f>
        <v>3314321266.000001</v>
      </c>
      <c r="P20" s="5" t="s">
        <v>0</v>
      </c>
      <c r="Q20" s="24">
        <f>Q19+R19</f>
        <v>486648</v>
      </c>
      <c r="R20" s="26"/>
      <c r="S20" s="24">
        <f>S19+T19</f>
        <v>43014</v>
      </c>
      <c r="T20" s="26"/>
      <c r="U20" s="24">
        <f>U19+V19</f>
        <v>34718</v>
      </c>
      <c r="V20" s="26"/>
      <c r="W20" s="24">
        <f>W19+X19</f>
        <v>110009</v>
      </c>
      <c r="X20" s="26"/>
      <c r="Y20" s="24">
        <f>Y19+Z19</f>
        <v>36522</v>
      </c>
      <c r="Z20" s="26"/>
      <c r="AA20" s="24">
        <f>AA19+AB19</f>
        <v>710911</v>
      </c>
      <c r="AB20" s="26"/>
      <c r="AC20" s="19">
        <f>Q20+S20+U20+W20+Y20</f>
        <v>710911</v>
      </c>
      <c r="AE20" s="5" t="s">
        <v>0</v>
      </c>
      <c r="AF20" s="27">
        <f>IFERROR(B20/Q20,"N.A.")</f>
        <v>5279.694491706533</v>
      </c>
      <c r="AG20" s="28"/>
      <c r="AH20" s="27">
        <f>IFERROR(D20/S20,"N.A.")</f>
        <v>4766.1750592830249</v>
      </c>
      <c r="AI20" s="28"/>
      <c r="AJ20" s="27">
        <f>IFERROR(F20/U20,"N.A.")</f>
        <v>6310.4484129270122</v>
      </c>
      <c r="AK20" s="28"/>
      <c r="AL20" s="27">
        <f>IFERROR(H20/W20,"N.A.")</f>
        <v>2916.7622558154326</v>
      </c>
      <c r="AM20" s="28"/>
      <c r="AN20" s="27">
        <f>IFERROR(J20/Y20,"N.A.")</f>
        <v>0</v>
      </c>
      <c r="AO20" s="28"/>
      <c r="AP20" s="27">
        <f>IFERROR(L20/AA20,"N.A.")</f>
        <v>4662.0762176981389</v>
      </c>
      <c r="AQ20" s="28"/>
      <c r="AR20" s="16">
        <f>IFERROR(N20/AC20, "N.A.")</f>
        <v>4662.076217698138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126680579.99999999</v>
      </c>
      <c r="C27" s="2"/>
      <c r="D27" s="2">
        <v>86612051.99999997</v>
      </c>
      <c r="E27" s="2"/>
      <c r="F27" s="2">
        <v>84198551.000000015</v>
      </c>
      <c r="G27" s="2"/>
      <c r="H27" s="2">
        <v>169031822.00000006</v>
      </c>
      <c r="I27" s="2"/>
      <c r="J27" s="2">
        <v>0</v>
      </c>
      <c r="K27" s="2"/>
      <c r="L27" s="1">
        <f>B27+D27+F27+H27+J27</f>
        <v>466523005</v>
      </c>
      <c r="M27" s="13">
        <f>C27+E27+G27+I27+K27</f>
        <v>0</v>
      </c>
      <c r="N27" s="14">
        <f>L27+M27</f>
        <v>466523005</v>
      </c>
      <c r="P27" s="3" t="s">
        <v>12</v>
      </c>
      <c r="Q27" s="2">
        <v>30596</v>
      </c>
      <c r="R27" s="2">
        <v>0</v>
      </c>
      <c r="S27" s="2">
        <v>19153</v>
      </c>
      <c r="T27" s="2">
        <v>0</v>
      </c>
      <c r="U27" s="2">
        <v>11780</v>
      </c>
      <c r="V27" s="2">
        <v>0</v>
      </c>
      <c r="W27" s="2">
        <v>38524</v>
      </c>
      <c r="X27" s="2">
        <v>0</v>
      </c>
      <c r="Y27" s="2">
        <v>5195</v>
      </c>
      <c r="Z27" s="2">
        <v>0</v>
      </c>
      <c r="AA27" s="1">
        <f>Q27+S27+U27+W27+Y27</f>
        <v>105248</v>
      </c>
      <c r="AB27" s="13">
        <f>R27+T27+V27+X27+Z27</f>
        <v>0</v>
      </c>
      <c r="AC27" s="14">
        <f>AA27+AB27</f>
        <v>105248</v>
      </c>
      <c r="AE27" s="3" t="s">
        <v>12</v>
      </c>
      <c r="AF27" s="2">
        <f>IFERROR(B27/Q27, "N.A.")</f>
        <v>4140.4294679043005</v>
      </c>
      <c r="AG27" s="2" t="str">
        <f t="shared" ref="AG27:AR31" si="15">IFERROR(C27/R27, "N.A.")</f>
        <v>N.A.</v>
      </c>
      <c r="AH27" s="2">
        <f t="shared" si="15"/>
        <v>4522.1141335560997</v>
      </c>
      <c r="AI27" s="2" t="str">
        <f t="shared" si="15"/>
        <v>N.A.</v>
      </c>
      <c r="AJ27" s="2">
        <f t="shared" si="15"/>
        <v>7147.5849745331079</v>
      </c>
      <c r="AK27" s="2" t="str">
        <f t="shared" si="15"/>
        <v>N.A.</v>
      </c>
      <c r="AL27" s="2">
        <f t="shared" si="15"/>
        <v>4387.7017443671493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4432.606842885375</v>
      </c>
      <c r="AQ27" s="13" t="str">
        <f t="shared" si="15"/>
        <v>N.A.</v>
      </c>
      <c r="AR27" s="14">
        <f t="shared" si="15"/>
        <v>4432.606842885375</v>
      </c>
    </row>
    <row r="28" spans="1:44" ht="15" customHeight="1" thickBot="1" x14ac:dyDescent="0.3">
      <c r="A28" s="3" t="s">
        <v>13</v>
      </c>
      <c r="B28" s="2">
        <v>16807320</v>
      </c>
      <c r="C28" s="2">
        <v>1673280.0000000002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16807320</v>
      </c>
      <c r="M28" s="13">
        <f t="shared" si="16"/>
        <v>1673280.0000000002</v>
      </c>
      <c r="N28" s="14">
        <f t="shared" ref="N28:N30" si="17">L28+M28</f>
        <v>18480600</v>
      </c>
      <c r="P28" s="3" t="s">
        <v>13</v>
      </c>
      <c r="Q28" s="2">
        <v>4286</v>
      </c>
      <c r="R28" s="2">
        <v>290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4286</v>
      </c>
      <c r="AB28" s="13">
        <f t="shared" si="18"/>
        <v>290</v>
      </c>
      <c r="AC28" s="14">
        <f t="shared" ref="AC28:AC30" si="19">AA28+AB28</f>
        <v>4576</v>
      </c>
      <c r="AE28" s="3" t="s">
        <v>13</v>
      </c>
      <c r="AF28" s="2">
        <f t="shared" ref="AF28:AF31" si="20">IFERROR(B28/Q28, "N.A.")</f>
        <v>3921.4465702286516</v>
      </c>
      <c r="AG28" s="2">
        <f t="shared" si="15"/>
        <v>5769.9310344827591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3921.4465702286516</v>
      </c>
      <c r="AQ28" s="13">
        <f t="shared" si="15"/>
        <v>5769.9310344827591</v>
      </c>
      <c r="AR28" s="14">
        <f t="shared" si="15"/>
        <v>4038.5926573426573</v>
      </c>
    </row>
    <row r="29" spans="1:44" ht="15" customHeight="1" thickBot="1" x14ac:dyDescent="0.3">
      <c r="A29" s="3" t="s">
        <v>14</v>
      </c>
      <c r="B29" s="2">
        <v>252680146.99999991</v>
      </c>
      <c r="C29" s="2">
        <v>1344993032.9999993</v>
      </c>
      <c r="D29" s="2">
        <v>61220772.000000007</v>
      </c>
      <c r="E29" s="2">
        <v>25607215</v>
      </c>
      <c r="F29" s="2"/>
      <c r="G29" s="2">
        <v>94433639.999999985</v>
      </c>
      <c r="H29" s="2"/>
      <c r="I29" s="2">
        <v>45631494.999999978</v>
      </c>
      <c r="J29" s="2">
        <v>0</v>
      </c>
      <c r="K29" s="2"/>
      <c r="L29" s="1">
        <f t="shared" si="16"/>
        <v>313900918.99999994</v>
      </c>
      <c r="M29" s="13">
        <f t="shared" si="16"/>
        <v>1510665382.9999993</v>
      </c>
      <c r="N29" s="14">
        <f t="shared" si="17"/>
        <v>1824566301.9999993</v>
      </c>
      <c r="P29" s="3" t="s">
        <v>14</v>
      </c>
      <c r="Q29" s="2">
        <v>53108</v>
      </c>
      <c r="R29" s="2">
        <v>211049</v>
      </c>
      <c r="S29" s="2">
        <v>10463</v>
      </c>
      <c r="T29" s="2">
        <v>4150</v>
      </c>
      <c r="U29" s="2">
        <v>0</v>
      </c>
      <c r="V29" s="2">
        <v>13341</v>
      </c>
      <c r="W29" s="2">
        <v>0</v>
      </c>
      <c r="X29" s="2">
        <v>8895</v>
      </c>
      <c r="Y29" s="2">
        <v>4357</v>
      </c>
      <c r="Z29" s="2">
        <v>0</v>
      </c>
      <c r="AA29" s="1">
        <f t="shared" si="18"/>
        <v>67928</v>
      </c>
      <c r="AB29" s="13">
        <f t="shared" si="18"/>
        <v>237435</v>
      </c>
      <c r="AC29" s="14">
        <f t="shared" si="19"/>
        <v>305363</v>
      </c>
      <c r="AE29" s="3" t="s">
        <v>14</v>
      </c>
      <c r="AF29" s="2">
        <f t="shared" si="20"/>
        <v>4757.8546923250715</v>
      </c>
      <c r="AG29" s="2">
        <f t="shared" si="15"/>
        <v>6372.8946026752046</v>
      </c>
      <c r="AH29" s="2">
        <f t="shared" si="15"/>
        <v>5851.168116219058</v>
      </c>
      <c r="AI29" s="2">
        <f t="shared" si="15"/>
        <v>6170.4132530120478</v>
      </c>
      <c r="AJ29" s="2" t="str">
        <f t="shared" si="15"/>
        <v>N.A.</v>
      </c>
      <c r="AK29" s="2">
        <f t="shared" si="15"/>
        <v>7078.452889588485</v>
      </c>
      <c r="AL29" s="2" t="str">
        <f t="shared" si="15"/>
        <v>N.A.</v>
      </c>
      <c r="AM29" s="2">
        <f t="shared" si="15"/>
        <v>5130.0163012928588</v>
      </c>
      <c r="AN29" s="2">
        <f t="shared" si="15"/>
        <v>0</v>
      </c>
      <c r="AO29" s="2" t="str">
        <f t="shared" si="15"/>
        <v>N.A.</v>
      </c>
      <c r="AP29" s="15">
        <f t="shared" si="15"/>
        <v>4621.0828965963956</v>
      </c>
      <c r="AQ29" s="13">
        <f t="shared" si="15"/>
        <v>6362.4376481984509</v>
      </c>
      <c r="AR29" s="14">
        <f t="shared" si="15"/>
        <v>5975.0732799979014</v>
      </c>
    </row>
    <row r="30" spans="1:44" ht="15" customHeight="1" thickBot="1" x14ac:dyDescent="0.3">
      <c r="A30" s="3" t="s">
        <v>15</v>
      </c>
      <c r="B30" s="2">
        <v>10762327.000000002</v>
      </c>
      <c r="C30" s="2">
        <v>55470</v>
      </c>
      <c r="D30" s="2">
        <v>5302360.0000000009</v>
      </c>
      <c r="E30" s="2">
        <v>554700</v>
      </c>
      <c r="F30" s="2"/>
      <c r="G30" s="2">
        <v>5449296.9999999991</v>
      </c>
      <c r="H30" s="2">
        <v>6159428</v>
      </c>
      <c r="I30" s="2"/>
      <c r="J30" s="2">
        <v>0</v>
      </c>
      <c r="K30" s="2"/>
      <c r="L30" s="1">
        <f t="shared" si="16"/>
        <v>22224115.000000004</v>
      </c>
      <c r="M30" s="13">
        <f t="shared" si="16"/>
        <v>6059466.9999999991</v>
      </c>
      <c r="N30" s="14">
        <f t="shared" si="17"/>
        <v>28283582.000000004</v>
      </c>
      <c r="P30" s="3" t="s">
        <v>15</v>
      </c>
      <c r="Q30" s="2">
        <v>4137</v>
      </c>
      <c r="R30" s="2">
        <v>182</v>
      </c>
      <c r="S30" s="2">
        <v>1830</v>
      </c>
      <c r="T30" s="2">
        <v>172</v>
      </c>
      <c r="U30" s="2">
        <v>0</v>
      </c>
      <c r="V30" s="2">
        <v>2939</v>
      </c>
      <c r="W30" s="2">
        <v>20670</v>
      </c>
      <c r="X30" s="2">
        <v>0</v>
      </c>
      <c r="Y30" s="2">
        <v>8933</v>
      </c>
      <c r="Z30" s="2">
        <v>0</v>
      </c>
      <c r="AA30" s="1">
        <f t="shared" si="18"/>
        <v>35570</v>
      </c>
      <c r="AB30" s="13">
        <f t="shared" si="18"/>
        <v>3293</v>
      </c>
      <c r="AC30" s="17">
        <f t="shared" si="19"/>
        <v>38863</v>
      </c>
      <c r="AE30" s="3" t="s">
        <v>15</v>
      </c>
      <c r="AF30" s="2">
        <f t="shared" si="20"/>
        <v>2601.481024897269</v>
      </c>
      <c r="AG30" s="2">
        <f t="shared" si="15"/>
        <v>304.7802197802198</v>
      </c>
      <c r="AH30" s="2">
        <f t="shared" si="15"/>
        <v>2897.4644808743174</v>
      </c>
      <c r="AI30" s="2">
        <f t="shared" si="15"/>
        <v>3225</v>
      </c>
      <c r="AJ30" s="2" t="str">
        <f t="shared" si="15"/>
        <v>N.A.</v>
      </c>
      <c r="AK30" s="2">
        <f t="shared" si="15"/>
        <v>1854.1330384484515</v>
      </c>
      <c r="AL30" s="2">
        <f t="shared" si="15"/>
        <v>297.98877600387033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624.79940961484408</v>
      </c>
      <c r="AQ30" s="13">
        <f t="shared" si="15"/>
        <v>1840.105375037959</v>
      </c>
      <c r="AR30" s="14">
        <f t="shared" si="15"/>
        <v>727.77659985075786</v>
      </c>
    </row>
    <row r="31" spans="1:44" ht="15" customHeight="1" thickBot="1" x14ac:dyDescent="0.3">
      <c r="A31" s="4" t="s">
        <v>16</v>
      </c>
      <c r="B31" s="2">
        <v>406930374.00000024</v>
      </c>
      <c r="C31" s="2">
        <v>1346721783.0000014</v>
      </c>
      <c r="D31" s="2">
        <v>153135184</v>
      </c>
      <c r="E31" s="2">
        <v>26161915</v>
      </c>
      <c r="F31" s="2">
        <v>84198551.000000015</v>
      </c>
      <c r="G31" s="2">
        <v>99882937</v>
      </c>
      <c r="H31" s="2">
        <v>175191250.00000009</v>
      </c>
      <c r="I31" s="2">
        <v>45631494.999999978</v>
      </c>
      <c r="J31" s="2">
        <v>0</v>
      </c>
      <c r="K31" s="2"/>
      <c r="L31" s="1">
        <f t="shared" ref="L31" si="21">B31+D31+F31+H31+J31</f>
        <v>819455359.00000036</v>
      </c>
      <c r="M31" s="13">
        <f t="shared" ref="M31" si="22">C31+E31+G31+I31+K31</f>
        <v>1518398130.0000014</v>
      </c>
      <c r="N31" s="17">
        <f t="shared" ref="N31" si="23">L31+M31</f>
        <v>2337853489.0000019</v>
      </c>
      <c r="P31" s="4" t="s">
        <v>16</v>
      </c>
      <c r="Q31" s="2">
        <v>92127</v>
      </c>
      <c r="R31" s="2">
        <v>211521</v>
      </c>
      <c r="S31" s="2">
        <v>31446</v>
      </c>
      <c r="T31" s="2">
        <v>4322</v>
      </c>
      <c r="U31" s="2">
        <v>11780</v>
      </c>
      <c r="V31" s="2">
        <v>16280</v>
      </c>
      <c r="W31" s="2">
        <v>59194</v>
      </c>
      <c r="X31" s="2">
        <v>8895</v>
      </c>
      <c r="Y31" s="2">
        <v>18485</v>
      </c>
      <c r="Z31" s="2">
        <v>0</v>
      </c>
      <c r="AA31" s="1">
        <f t="shared" ref="AA31" si="24">Q31+S31+U31+W31+Y31</f>
        <v>213032</v>
      </c>
      <c r="AB31" s="13">
        <f t="shared" ref="AB31" si="25">R31+T31+V31+X31+Z31</f>
        <v>241018</v>
      </c>
      <c r="AC31" s="14">
        <f t="shared" ref="AC31" si="26">AA31+AB31</f>
        <v>454050</v>
      </c>
      <c r="AE31" s="4" t="s">
        <v>16</v>
      </c>
      <c r="AF31" s="2">
        <f t="shared" si="20"/>
        <v>4417.0587775570702</v>
      </c>
      <c r="AG31" s="2">
        <f t="shared" si="15"/>
        <v>6366.8467102557261</v>
      </c>
      <c r="AH31" s="2">
        <f t="shared" si="15"/>
        <v>4869.782611460917</v>
      </c>
      <c r="AI31" s="2">
        <f t="shared" si="15"/>
        <v>6053.196436834799</v>
      </c>
      <c r="AJ31" s="2">
        <f t="shared" si="15"/>
        <v>7147.5849745331079</v>
      </c>
      <c r="AK31" s="2">
        <f t="shared" si="15"/>
        <v>6135.3155405405405</v>
      </c>
      <c r="AL31" s="2">
        <f t="shared" si="15"/>
        <v>2959.611616042168</v>
      </c>
      <c r="AM31" s="2">
        <f t="shared" si="15"/>
        <v>5130.0163012928588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3846.6303606969864</v>
      </c>
      <c r="AQ31" s="13">
        <f t="shared" ref="AQ31" si="28">IFERROR(M31/AB31, "N.A.")</f>
        <v>6299.9366437361587</v>
      </c>
      <c r="AR31" s="14">
        <f t="shared" ref="AR31" si="29">IFERROR(N31/AC31, "N.A.")</f>
        <v>5148.8899658627943</v>
      </c>
    </row>
    <row r="32" spans="1:44" ht="15" customHeight="1" thickBot="1" x14ac:dyDescent="0.3">
      <c r="A32" s="5" t="s">
        <v>0</v>
      </c>
      <c r="B32" s="24">
        <f>B31+C31</f>
        <v>1753652157.0000017</v>
      </c>
      <c r="C32" s="26"/>
      <c r="D32" s="24">
        <f>D31+E31</f>
        <v>179297099</v>
      </c>
      <c r="E32" s="26"/>
      <c r="F32" s="24">
        <f>F31+G31</f>
        <v>184081488</v>
      </c>
      <c r="G32" s="26"/>
      <c r="H32" s="24">
        <f>H31+I31</f>
        <v>220822745.00000006</v>
      </c>
      <c r="I32" s="26"/>
      <c r="J32" s="24">
        <f>J31+K31</f>
        <v>0</v>
      </c>
      <c r="K32" s="26"/>
      <c r="L32" s="24">
        <f>L31+M31</f>
        <v>2337853489.0000019</v>
      </c>
      <c r="M32" s="25"/>
      <c r="N32" s="18">
        <f>B32+D32+F32+H32+J32</f>
        <v>2337853489.0000019</v>
      </c>
      <c r="P32" s="5" t="s">
        <v>0</v>
      </c>
      <c r="Q32" s="24">
        <f>Q31+R31</f>
        <v>303648</v>
      </c>
      <c r="R32" s="26"/>
      <c r="S32" s="24">
        <f>S31+T31</f>
        <v>35768</v>
      </c>
      <c r="T32" s="26"/>
      <c r="U32" s="24">
        <f>U31+V31</f>
        <v>28060</v>
      </c>
      <c r="V32" s="26"/>
      <c r="W32" s="24">
        <f>W31+X31</f>
        <v>68089</v>
      </c>
      <c r="X32" s="26"/>
      <c r="Y32" s="24">
        <f>Y31+Z31</f>
        <v>18485</v>
      </c>
      <c r="Z32" s="26"/>
      <c r="AA32" s="24">
        <f>AA31+AB31</f>
        <v>454050</v>
      </c>
      <c r="AB32" s="26"/>
      <c r="AC32" s="19">
        <f>Q32+S32+U32+W32+Y32</f>
        <v>454050</v>
      </c>
      <c r="AE32" s="5" t="s">
        <v>0</v>
      </c>
      <c r="AF32" s="27">
        <f>IFERROR(B32/Q32,"N.A.")</f>
        <v>5775.2797877805933</v>
      </c>
      <c r="AG32" s="28"/>
      <c r="AH32" s="27">
        <f>IFERROR(D32/S32,"N.A.")</f>
        <v>5012.7795515544622</v>
      </c>
      <c r="AI32" s="28"/>
      <c r="AJ32" s="27">
        <f>IFERROR(F32/U32,"N.A.")</f>
        <v>6560.2811119030648</v>
      </c>
      <c r="AK32" s="28"/>
      <c r="AL32" s="27">
        <f>IFERROR(H32/W32,"N.A.")</f>
        <v>3243.1485996269598</v>
      </c>
      <c r="AM32" s="28"/>
      <c r="AN32" s="27">
        <f>IFERROR(J32/Y32,"N.A.")</f>
        <v>0</v>
      </c>
      <c r="AO32" s="28"/>
      <c r="AP32" s="27">
        <f>IFERROR(L32/AA32,"N.A.")</f>
        <v>5148.8899658627943</v>
      </c>
      <c r="AQ32" s="28"/>
      <c r="AR32" s="16">
        <f>IFERROR(N32/AC32, "N.A.")</f>
        <v>5148.8899658627943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15083254.000000002</v>
      </c>
      <c r="C39" s="2"/>
      <c r="D39" s="2">
        <v>4312290</v>
      </c>
      <c r="E39" s="2"/>
      <c r="F39" s="2">
        <v>5858320</v>
      </c>
      <c r="G39" s="2"/>
      <c r="H39" s="2">
        <v>71051579.999999985</v>
      </c>
      <c r="I39" s="2"/>
      <c r="J39" s="2">
        <v>0</v>
      </c>
      <c r="K39" s="2"/>
      <c r="L39" s="1">
        <f>B39+D39+F39+H39+J39</f>
        <v>96305443.999999985</v>
      </c>
      <c r="M39" s="13">
        <f>C39+E39+G39+I39+K39</f>
        <v>0</v>
      </c>
      <c r="N39" s="14">
        <f>L39+M39</f>
        <v>96305443.999999985</v>
      </c>
      <c r="P39" s="3" t="s">
        <v>12</v>
      </c>
      <c r="Q39" s="2">
        <v>6222</v>
      </c>
      <c r="R39" s="2">
        <v>0</v>
      </c>
      <c r="S39" s="2">
        <v>731</v>
      </c>
      <c r="T39" s="2">
        <v>0</v>
      </c>
      <c r="U39" s="2">
        <v>1871</v>
      </c>
      <c r="V39" s="2">
        <v>0</v>
      </c>
      <c r="W39" s="2">
        <v>35571</v>
      </c>
      <c r="X39" s="2">
        <v>0</v>
      </c>
      <c r="Y39" s="2">
        <v>8178</v>
      </c>
      <c r="Z39" s="2">
        <v>0</v>
      </c>
      <c r="AA39" s="1">
        <f>Q39+S39+U39+W39+Y39</f>
        <v>52573</v>
      </c>
      <c r="AB39" s="13">
        <f>R39+T39+V39+X39+Z39</f>
        <v>0</v>
      </c>
      <c r="AC39" s="14">
        <f>AA39+AB39</f>
        <v>52573</v>
      </c>
      <c r="AE39" s="3" t="s">
        <v>12</v>
      </c>
      <c r="AF39" s="2">
        <f>IFERROR(B39/Q39, "N.A.")</f>
        <v>2424.1809707489556</v>
      </c>
      <c r="AG39" s="2" t="str">
        <f t="shared" ref="AG39:AR43" si="30">IFERROR(C39/R39, "N.A.")</f>
        <v>N.A.</v>
      </c>
      <c r="AH39" s="2">
        <f t="shared" si="30"/>
        <v>5899.1655266757862</v>
      </c>
      <c r="AI39" s="2" t="str">
        <f t="shared" si="30"/>
        <v>N.A.</v>
      </c>
      <c r="AJ39" s="2">
        <f t="shared" si="30"/>
        <v>3131.1170497060393</v>
      </c>
      <c r="AK39" s="2" t="str">
        <f t="shared" si="30"/>
        <v>N.A.</v>
      </c>
      <c r="AL39" s="2">
        <f t="shared" si="30"/>
        <v>1997.4580416631522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1831.8422764536926</v>
      </c>
      <c r="AQ39" s="13" t="str">
        <f t="shared" si="30"/>
        <v>N.A.</v>
      </c>
      <c r="AR39" s="14">
        <f t="shared" si="30"/>
        <v>1831.8422764536926</v>
      </c>
    </row>
    <row r="40" spans="1:44" ht="15" customHeight="1" thickBot="1" x14ac:dyDescent="0.3">
      <c r="A40" s="3" t="s">
        <v>13</v>
      </c>
      <c r="B40" s="2">
        <v>66365573.000000015</v>
      </c>
      <c r="C40" s="2">
        <v>3185720</v>
      </c>
      <c r="D40" s="2">
        <v>46182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66411755.000000015</v>
      </c>
      <c r="M40" s="13">
        <f t="shared" si="31"/>
        <v>3185720</v>
      </c>
      <c r="N40" s="14">
        <f t="shared" ref="N40:N42" si="32">L40+M40</f>
        <v>69597475.000000015</v>
      </c>
      <c r="P40" s="3" t="s">
        <v>13</v>
      </c>
      <c r="Q40" s="2">
        <v>23762</v>
      </c>
      <c r="R40" s="2">
        <v>949</v>
      </c>
      <c r="S40" s="2">
        <v>179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23941</v>
      </c>
      <c r="AB40" s="13">
        <f t="shared" si="33"/>
        <v>949</v>
      </c>
      <c r="AC40" s="14">
        <f t="shared" ref="AC40:AC42" si="34">AA40+AB40</f>
        <v>24890</v>
      </c>
      <c r="AE40" s="3" t="s">
        <v>13</v>
      </c>
      <c r="AF40" s="2">
        <f t="shared" ref="AF40:AF43" si="35">IFERROR(B40/Q40, "N.A.")</f>
        <v>2792.9287517885705</v>
      </c>
      <c r="AG40" s="2">
        <f t="shared" si="30"/>
        <v>3356.9230769230771</v>
      </c>
      <c r="AH40" s="2">
        <f t="shared" si="30"/>
        <v>258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2773.9758155465524</v>
      </c>
      <c r="AQ40" s="13">
        <f t="shared" si="30"/>
        <v>3356.9230769230771</v>
      </c>
      <c r="AR40" s="14">
        <f t="shared" si="30"/>
        <v>2796.2022900763363</v>
      </c>
    </row>
    <row r="41" spans="1:44" ht="15" customHeight="1" thickBot="1" x14ac:dyDescent="0.3">
      <c r="A41" s="3" t="s">
        <v>14</v>
      </c>
      <c r="B41" s="2">
        <v>109278054.00000006</v>
      </c>
      <c r="C41" s="2">
        <v>621158006.99999976</v>
      </c>
      <c r="D41" s="2">
        <v>12639202.999999996</v>
      </c>
      <c r="E41" s="2">
        <v>8717480.0000000019</v>
      </c>
      <c r="F41" s="2"/>
      <c r="G41" s="2">
        <v>29146340</v>
      </c>
      <c r="H41" s="2"/>
      <c r="I41" s="2">
        <v>28983456.000000004</v>
      </c>
      <c r="J41" s="2">
        <v>0</v>
      </c>
      <c r="K41" s="2"/>
      <c r="L41" s="1">
        <f t="shared" si="31"/>
        <v>121917257.00000006</v>
      </c>
      <c r="M41" s="13">
        <f t="shared" si="31"/>
        <v>688005282.99999976</v>
      </c>
      <c r="N41" s="14">
        <f t="shared" si="32"/>
        <v>809922539.99999976</v>
      </c>
      <c r="P41" s="3" t="s">
        <v>14</v>
      </c>
      <c r="Q41" s="2">
        <v>30521</v>
      </c>
      <c r="R41" s="2">
        <v>121396</v>
      </c>
      <c r="S41" s="2">
        <v>4192</v>
      </c>
      <c r="T41" s="2">
        <v>2144</v>
      </c>
      <c r="U41" s="2">
        <v>0</v>
      </c>
      <c r="V41" s="2">
        <v>4787</v>
      </c>
      <c r="W41" s="2">
        <v>0</v>
      </c>
      <c r="X41" s="2">
        <v>5979</v>
      </c>
      <c r="Y41" s="2">
        <v>8033</v>
      </c>
      <c r="Z41" s="2">
        <v>0</v>
      </c>
      <c r="AA41" s="1">
        <f t="shared" si="33"/>
        <v>42746</v>
      </c>
      <c r="AB41" s="13">
        <f t="shared" si="33"/>
        <v>134306</v>
      </c>
      <c r="AC41" s="14">
        <f t="shared" si="34"/>
        <v>177052</v>
      </c>
      <c r="AE41" s="3" t="s">
        <v>14</v>
      </c>
      <c r="AF41" s="2">
        <f t="shared" si="35"/>
        <v>3580.4218079355219</v>
      </c>
      <c r="AG41" s="2">
        <f t="shared" si="30"/>
        <v>5116.7913852186211</v>
      </c>
      <c r="AH41" s="2">
        <f t="shared" si="30"/>
        <v>3015.0770515267168</v>
      </c>
      <c r="AI41" s="2">
        <f t="shared" si="30"/>
        <v>4065.9888059701502</v>
      </c>
      <c r="AJ41" s="2" t="str">
        <f t="shared" si="30"/>
        <v>N.A.</v>
      </c>
      <c r="AK41" s="2">
        <f t="shared" si="30"/>
        <v>6088.6442448297475</v>
      </c>
      <c r="AL41" s="2" t="str">
        <f t="shared" si="30"/>
        <v>N.A.</v>
      </c>
      <c r="AM41" s="2">
        <f t="shared" si="30"/>
        <v>4847.5423983943811</v>
      </c>
      <c r="AN41" s="2">
        <f t="shared" si="30"/>
        <v>0</v>
      </c>
      <c r="AO41" s="2" t="str">
        <f t="shared" si="30"/>
        <v>N.A.</v>
      </c>
      <c r="AP41" s="15">
        <f t="shared" si="30"/>
        <v>2852.1325270200737</v>
      </c>
      <c r="AQ41" s="13">
        <f t="shared" si="30"/>
        <v>5122.6697466978376</v>
      </c>
      <c r="AR41" s="14">
        <f t="shared" si="30"/>
        <v>4574.489641461264</v>
      </c>
    </row>
    <row r="42" spans="1:44" ht="15" customHeight="1" thickBot="1" x14ac:dyDescent="0.3">
      <c r="A42" s="3" t="s">
        <v>15</v>
      </c>
      <c r="B42" s="2"/>
      <c r="C42" s="2">
        <v>630000</v>
      </c>
      <c r="D42" s="2"/>
      <c r="E42" s="2"/>
      <c r="F42" s="2"/>
      <c r="G42" s="2"/>
      <c r="H42" s="2">
        <v>12318</v>
      </c>
      <c r="I42" s="2"/>
      <c r="J42" s="2">
        <v>0</v>
      </c>
      <c r="K42" s="2"/>
      <c r="L42" s="1">
        <f t="shared" si="31"/>
        <v>12318</v>
      </c>
      <c r="M42" s="13">
        <f t="shared" si="31"/>
        <v>630000</v>
      </c>
      <c r="N42" s="14">
        <f t="shared" si="32"/>
        <v>642318</v>
      </c>
      <c r="P42" s="3" t="s">
        <v>15</v>
      </c>
      <c r="Q42" s="2">
        <v>0</v>
      </c>
      <c r="R42" s="2">
        <v>150</v>
      </c>
      <c r="S42" s="2">
        <v>0</v>
      </c>
      <c r="T42" s="2">
        <v>0</v>
      </c>
      <c r="U42" s="2">
        <v>0</v>
      </c>
      <c r="V42" s="2">
        <v>0</v>
      </c>
      <c r="W42" s="2">
        <v>370</v>
      </c>
      <c r="X42" s="2">
        <v>0</v>
      </c>
      <c r="Y42" s="2">
        <v>1826</v>
      </c>
      <c r="Z42" s="2">
        <v>0</v>
      </c>
      <c r="AA42" s="1">
        <f t="shared" si="33"/>
        <v>2196</v>
      </c>
      <c r="AB42" s="13">
        <f t="shared" si="33"/>
        <v>150</v>
      </c>
      <c r="AC42" s="14">
        <f t="shared" si="34"/>
        <v>2346</v>
      </c>
      <c r="AE42" s="3" t="s">
        <v>15</v>
      </c>
      <c r="AF42" s="2" t="str">
        <f t="shared" si="35"/>
        <v>N.A.</v>
      </c>
      <c r="AG42" s="2">
        <f t="shared" si="30"/>
        <v>4200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33.291891891891893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5.6092896174863389</v>
      </c>
      <c r="AQ42" s="13">
        <f t="shared" si="30"/>
        <v>4200</v>
      </c>
      <c r="AR42" s="14">
        <f t="shared" si="30"/>
        <v>273.79283887468029</v>
      </c>
    </row>
    <row r="43" spans="1:44" ht="15" customHeight="1" thickBot="1" x14ac:dyDescent="0.3">
      <c r="A43" s="4" t="s">
        <v>16</v>
      </c>
      <c r="B43" s="2">
        <v>190726881.00000012</v>
      </c>
      <c r="C43" s="2">
        <v>624973726.99999893</v>
      </c>
      <c r="D43" s="2">
        <v>16997675</v>
      </c>
      <c r="E43" s="2">
        <v>8717480.0000000019</v>
      </c>
      <c r="F43" s="2">
        <v>5858320</v>
      </c>
      <c r="G43" s="2">
        <v>29146340</v>
      </c>
      <c r="H43" s="2">
        <v>71063897.999999985</v>
      </c>
      <c r="I43" s="2">
        <v>28983456.000000004</v>
      </c>
      <c r="J43" s="2">
        <v>0</v>
      </c>
      <c r="K43" s="2"/>
      <c r="L43" s="1">
        <f t="shared" ref="L43" si="36">B43+D43+F43+H43+J43</f>
        <v>284646774.00000012</v>
      </c>
      <c r="M43" s="13">
        <f t="shared" ref="M43" si="37">C43+E43+G43+I43+K43</f>
        <v>691821002.99999893</v>
      </c>
      <c r="N43" s="17">
        <f t="shared" ref="N43" si="38">L43+M43</f>
        <v>976467776.99999905</v>
      </c>
      <c r="P43" s="4" t="s">
        <v>16</v>
      </c>
      <c r="Q43" s="2">
        <v>60505</v>
      </c>
      <c r="R43" s="2">
        <v>122495</v>
      </c>
      <c r="S43" s="2">
        <v>5102</v>
      </c>
      <c r="T43" s="2">
        <v>2144</v>
      </c>
      <c r="U43" s="2">
        <v>1871</v>
      </c>
      <c r="V43" s="2">
        <v>4787</v>
      </c>
      <c r="W43" s="2">
        <v>35941</v>
      </c>
      <c r="X43" s="2">
        <v>5979</v>
      </c>
      <c r="Y43" s="2">
        <v>18037</v>
      </c>
      <c r="Z43" s="2">
        <v>0</v>
      </c>
      <c r="AA43" s="1">
        <f t="shared" ref="AA43" si="39">Q43+S43+U43+W43+Y43</f>
        <v>121456</v>
      </c>
      <c r="AB43" s="13">
        <f t="shared" ref="AB43" si="40">R43+T43+V43+X43+Z43</f>
        <v>135405</v>
      </c>
      <c r="AC43" s="17">
        <f t="shared" ref="AC43" si="41">AA43+AB43</f>
        <v>256861</v>
      </c>
      <c r="AE43" s="4" t="s">
        <v>16</v>
      </c>
      <c r="AF43" s="2">
        <f t="shared" si="35"/>
        <v>3152.2499132303137</v>
      </c>
      <c r="AG43" s="2">
        <f t="shared" si="30"/>
        <v>5102.0345891668958</v>
      </c>
      <c r="AH43" s="2">
        <f t="shared" si="30"/>
        <v>3331.5709525676207</v>
      </c>
      <c r="AI43" s="2">
        <f t="shared" si="30"/>
        <v>4065.9888059701502</v>
      </c>
      <c r="AJ43" s="2">
        <f t="shared" si="30"/>
        <v>3131.1170497060393</v>
      </c>
      <c r="AK43" s="2">
        <f t="shared" si="30"/>
        <v>6088.6442448297475</v>
      </c>
      <c r="AL43" s="2">
        <f t="shared" si="30"/>
        <v>1977.2376394646778</v>
      </c>
      <c r="AM43" s="2">
        <f t="shared" si="30"/>
        <v>4847.5423983943811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2343.6205210117255</v>
      </c>
      <c r="AQ43" s="13">
        <f t="shared" ref="AQ43" si="43">IFERROR(M43/AB43, "N.A.")</f>
        <v>5109.2722056053981</v>
      </c>
      <c r="AR43" s="14">
        <f t="shared" ref="AR43" si="44">IFERROR(N43/AC43, "N.A.")</f>
        <v>3801.5416003207924</v>
      </c>
    </row>
    <row r="44" spans="1:44" ht="15" customHeight="1" thickBot="1" x14ac:dyDescent="0.3">
      <c r="A44" s="5" t="s">
        <v>0</v>
      </c>
      <c r="B44" s="24">
        <f>B43+C43</f>
        <v>815700607.99999905</v>
      </c>
      <c r="C44" s="26"/>
      <c r="D44" s="24">
        <f>D43+E43</f>
        <v>25715155</v>
      </c>
      <c r="E44" s="26"/>
      <c r="F44" s="24">
        <f>F43+G43</f>
        <v>35004660</v>
      </c>
      <c r="G44" s="26"/>
      <c r="H44" s="24">
        <f>H43+I43</f>
        <v>100047353.99999999</v>
      </c>
      <c r="I44" s="26"/>
      <c r="J44" s="24">
        <f>J43+K43</f>
        <v>0</v>
      </c>
      <c r="K44" s="26"/>
      <c r="L44" s="24">
        <f>L43+M43</f>
        <v>976467776.99999905</v>
      </c>
      <c r="M44" s="25"/>
      <c r="N44" s="18">
        <f>B44+D44+F44+H44+J44</f>
        <v>976467776.99999905</v>
      </c>
      <c r="P44" s="5" t="s">
        <v>0</v>
      </c>
      <c r="Q44" s="24">
        <f>Q43+R43</f>
        <v>183000</v>
      </c>
      <c r="R44" s="26"/>
      <c r="S44" s="24">
        <f>S43+T43</f>
        <v>7246</v>
      </c>
      <c r="T44" s="26"/>
      <c r="U44" s="24">
        <f>U43+V43</f>
        <v>6658</v>
      </c>
      <c r="V44" s="26"/>
      <c r="W44" s="24">
        <f>W43+X43</f>
        <v>41920</v>
      </c>
      <c r="X44" s="26"/>
      <c r="Y44" s="24">
        <f>Y43+Z43</f>
        <v>18037</v>
      </c>
      <c r="Z44" s="26"/>
      <c r="AA44" s="24">
        <f>AA43+AB43</f>
        <v>256861</v>
      </c>
      <c r="AB44" s="25"/>
      <c r="AC44" s="18">
        <f>Q44+S44+U44+W44+Y44</f>
        <v>256861</v>
      </c>
      <c r="AE44" s="5" t="s">
        <v>0</v>
      </c>
      <c r="AF44" s="27">
        <f>IFERROR(B44/Q44,"N.A.")</f>
        <v>4457.3803715846943</v>
      </c>
      <c r="AG44" s="28"/>
      <c r="AH44" s="27">
        <f>IFERROR(D44/S44,"N.A.")</f>
        <v>3548.8759315484403</v>
      </c>
      <c r="AI44" s="28"/>
      <c r="AJ44" s="27">
        <f>IFERROR(F44/U44,"N.A.")</f>
        <v>5257.5337939321116</v>
      </c>
      <c r="AK44" s="28"/>
      <c r="AL44" s="27">
        <f>IFERROR(H44/W44,"N.A.")</f>
        <v>2386.6258110687018</v>
      </c>
      <c r="AM44" s="28"/>
      <c r="AN44" s="27">
        <f>IFERROR(J44/Y44,"N.A.")</f>
        <v>0</v>
      </c>
      <c r="AO44" s="28"/>
      <c r="AP44" s="27">
        <f>IFERROR(L44/AA44,"N.A.")</f>
        <v>3801.5416003207924</v>
      </c>
      <c r="AQ44" s="28"/>
      <c r="AR44" s="16">
        <f>IFERROR(N44/AC44, "N.A.")</f>
        <v>3801.5416003207924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12327445.000000004</v>
      </c>
      <c r="C15" s="2"/>
      <c r="D15" s="2">
        <v>3238620</v>
      </c>
      <c r="E15" s="2"/>
      <c r="F15" s="2">
        <v>3609239.9999999995</v>
      </c>
      <c r="G15" s="2"/>
      <c r="H15" s="2">
        <v>10947744</v>
      </c>
      <c r="I15" s="2"/>
      <c r="J15" s="2">
        <v>0</v>
      </c>
      <c r="K15" s="2"/>
      <c r="L15" s="1">
        <f>B15+D15+F15+H15+J15</f>
        <v>30123049.000000004</v>
      </c>
      <c r="M15" s="13">
        <f>C15+E15+G15+I15+K15</f>
        <v>0</v>
      </c>
      <c r="N15" s="14">
        <f>L15+M15</f>
        <v>30123049.000000004</v>
      </c>
      <c r="P15" s="3" t="s">
        <v>12</v>
      </c>
      <c r="Q15" s="2">
        <v>3216</v>
      </c>
      <c r="R15" s="2">
        <v>0</v>
      </c>
      <c r="S15" s="2">
        <v>796</v>
      </c>
      <c r="T15" s="2">
        <v>0</v>
      </c>
      <c r="U15" s="2">
        <v>840</v>
      </c>
      <c r="V15" s="2">
        <v>0</v>
      </c>
      <c r="W15" s="2">
        <v>4191</v>
      </c>
      <c r="X15" s="2">
        <v>0</v>
      </c>
      <c r="Y15" s="2">
        <v>1485</v>
      </c>
      <c r="Z15" s="2">
        <v>0</v>
      </c>
      <c r="AA15" s="1">
        <f>Q15+S15+U15+W15+Y15</f>
        <v>10528</v>
      </c>
      <c r="AB15" s="13">
        <f>R15+T15+V15+X15+Z15</f>
        <v>0</v>
      </c>
      <c r="AC15" s="14">
        <f>AA15+AB15</f>
        <v>10528</v>
      </c>
      <c r="AE15" s="3" t="s">
        <v>12</v>
      </c>
      <c r="AF15" s="2">
        <f>IFERROR(B15/Q15, "N.A.")</f>
        <v>3833.1607587064686</v>
      </c>
      <c r="AG15" s="2" t="str">
        <f t="shared" ref="AG15:AR19" si="0">IFERROR(C15/R15, "N.A.")</f>
        <v>N.A.</v>
      </c>
      <c r="AH15" s="2">
        <f t="shared" si="0"/>
        <v>4068.6180904522612</v>
      </c>
      <c r="AI15" s="2" t="str">
        <f t="shared" si="0"/>
        <v>N.A.</v>
      </c>
      <c r="AJ15" s="2">
        <f t="shared" si="0"/>
        <v>4296.7142857142853</v>
      </c>
      <c r="AK15" s="2" t="str">
        <f t="shared" si="0"/>
        <v>N.A.</v>
      </c>
      <c r="AL15" s="2">
        <f t="shared" si="0"/>
        <v>2612.2032927702221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2861.231857902736</v>
      </c>
      <c r="AQ15" s="13" t="str">
        <f t="shared" si="0"/>
        <v>N.A.</v>
      </c>
      <c r="AR15" s="14">
        <f t="shared" si="0"/>
        <v>2861.231857902736</v>
      </c>
    </row>
    <row r="16" spans="1:44" ht="15" customHeight="1" thickBot="1" x14ac:dyDescent="0.3">
      <c r="A16" s="3" t="s">
        <v>13</v>
      </c>
      <c r="B16" s="2">
        <v>3079682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3079682</v>
      </c>
      <c r="M16" s="13">
        <f t="shared" si="1"/>
        <v>0</v>
      </c>
      <c r="N16" s="14">
        <f t="shared" ref="N16:N18" si="2">L16+M16</f>
        <v>3079682</v>
      </c>
      <c r="P16" s="3" t="s">
        <v>13</v>
      </c>
      <c r="Q16" s="2">
        <v>2462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2462</v>
      </c>
      <c r="AB16" s="13">
        <f t="shared" si="3"/>
        <v>0</v>
      </c>
      <c r="AC16" s="14">
        <f t="shared" ref="AC16:AC18" si="4">AA16+AB16</f>
        <v>2462</v>
      </c>
      <c r="AE16" s="3" t="s">
        <v>13</v>
      </c>
      <c r="AF16" s="2">
        <f t="shared" ref="AF16:AF19" si="5">IFERROR(B16/Q16, "N.A.")</f>
        <v>1250.8862713241267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1250.8862713241267</v>
      </c>
      <c r="AQ16" s="13" t="str">
        <f t="shared" si="0"/>
        <v>N.A.</v>
      </c>
      <c r="AR16" s="14">
        <f t="shared" si="0"/>
        <v>1250.8862713241267</v>
      </c>
    </row>
    <row r="17" spans="1:44" ht="15" customHeight="1" thickBot="1" x14ac:dyDescent="0.3">
      <c r="A17" s="3" t="s">
        <v>14</v>
      </c>
      <c r="B17" s="2">
        <v>21536762</v>
      </c>
      <c r="C17" s="2">
        <v>72090150</v>
      </c>
      <c r="D17" s="2">
        <v>0</v>
      </c>
      <c r="E17" s="2"/>
      <c r="F17" s="2"/>
      <c r="G17" s="2"/>
      <c r="H17" s="2"/>
      <c r="I17" s="2">
        <v>3509265.0000000009</v>
      </c>
      <c r="J17" s="2">
        <v>0</v>
      </c>
      <c r="K17" s="2"/>
      <c r="L17" s="1">
        <f t="shared" si="1"/>
        <v>21536762</v>
      </c>
      <c r="M17" s="13">
        <f t="shared" si="1"/>
        <v>75599415</v>
      </c>
      <c r="N17" s="14">
        <f t="shared" si="2"/>
        <v>97136177</v>
      </c>
      <c r="P17" s="3" t="s">
        <v>14</v>
      </c>
      <c r="Q17" s="2">
        <v>5370</v>
      </c>
      <c r="R17" s="2">
        <v>8455</v>
      </c>
      <c r="S17" s="2">
        <v>177</v>
      </c>
      <c r="T17" s="2">
        <v>0</v>
      </c>
      <c r="U17" s="2">
        <v>0</v>
      </c>
      <c r="V17" s="2">
        <v>0</v>
      </c>
      <c r="W17" s="2">
        <v>0</v>
      </c>
      <c r="X17" s="2">
        <v>1378</v>
      </c>
      <c r="Y17" s="2">
        <v>1193</v>
      </c>
      <c r="Z17" s="2">
        <v>0</v>
      </c>
      <c r="AA17" s="1">
        <f t="shared" si="3"/>
        <v>6740</v>
      </c>
      <c r="AB17" s="13">
        <f t="shared" si="3"/>
        <v>9833</v>
      </c>
      <c r="AC17" s="14">
        <f t="shared" si="4"/>
        <v>16573</v>
      </c>
      <c r="AE17" s="3" t="s">
        <v>14</v>
      </c>
      <c r="AF17" s="2">
        <f t="shared" si="5"/>
        <v>4010.5702048417133</v>
      </c>
      <c r="AG17" s="2">
        <f t="shared" si="0"/>
        <v>8526.3335304553511</v>
      </c>
      <c r="AH17" s="2">
        <f t="shared" si="0"/>
        <v>0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2546.6364296081283</v>
      </c>
      <c r="AN17" s="2">
        <f t="shared" si="0"/>
        <v>0</v>
      </c>
      <c r="AO17" s="2" t="str">
        <f t="shared" si="0"/>
        <v>N.A.</v>
      </c>
      <c r="AP17" s="15">
        <f t="shared" si="0"/>
        <v>3195.36528189911</v>
      </c>
      <c r="AQ17" s="13">
        <f t="shared" si="0"/>
        <v>7688.336723278755</v>
      </c>
      <c r="AR17" s="14">
        <f t="shared" si="0"/>
        <v>5861.1100585289323</v>
      </c>
    </row>
    <row r="18" spans="1:44" ht="15" customHeight="1" thickBot="1" x14ac:dyDescent="0.3">
      <c r="A18" s="3" t="s">
        <v>15</v>
      </c>
      <c r="B18" s="2">
        <v>2649585</v>
      </c>
      <c r="C18" s="2"/>
      <c r="D18" s="2"/>
      <c r="E18" s="2"/>
      <c r="F18" s="2"/>
      <c r="G18" s="2">
        <v>648360.00000000012</v>
      </c>
      <c r="H18" s="2">
        <v>1216918</v>
      </c>
      <c r="I18" s="2"/>
      <c r="J18" s="2">
        <v>0</v>
      </c>
      <c r="K18" s="2"/>
      <c r="L18" s="1">
        <f t="shared" si="1"/>
        <v>3866503</v>
      </c>
      <c r="M18" s="13">
        <f t="shared" si="1"/>
        <v>648360.00000000012</v>
      </c>
      <c r="N18" s="14">
        <f t="shared" si="2"/>
        <v>4514863</v>
      </c>
      <c r="P18" s="3" t="s">
        <v>15</v>
      </c>
      <c r="Q18" s="2">
        <v>1045</v>
      </c>
      <c r="R18" s="2">
        <v>0</v>
      </c>
      <c r="S18" s="2">
        <v>0</v>
      </c>
      <c r="T18" s="2">
        <v>0</v>
      </c>
      <c r="U18" s="2">
        <v>0</v>
      </c>
      <c r="V18" s="2">
        <v>863</v>
      </c>
      <c r="W18" s="2">
        <v>10869</v>
      </c>
      <c r="X18" s="2">
        <v>0</v>
      </c>
      <c r="Y18" s="2">
        <v>5510</v>
      </c>
      <c r="Z18" s="2">
        <v>0</v>
      </c>
      <c r="AA18" s="1">
        <f t="shared" si="3"/>
        <v>17424</v>
      </c>
      <c r="AB18" s="13">
        <f t="shared" si="3"/>
        <v>863</v>
      </c>
      <c r="AC18" s="17">
        <f t="shared" si="4"/>
        <v>18287</v>
      </c>
      <c r="AE18" s="3" t="s">
        <v>15</v>
      </c>
      <c r="AF18" s="2">
        <f t="shared" si="5"/>
        <v>2535.4880382775118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751.28621089223657</v>
      </c>
      <c r="AL18" s="2">
        <f t="shared" si="0"/>
        <v>111.962278038458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221.9067378328742</v>
      </c>
      <c r="AQ18" s="13">
        <f t="shared" si="0"/>
        <v>751.28621089223657</v>
      </c>
      <c r="AR18" s="14">
        <f t="shared" si="0"/>
        <v>246.88921091485756</v>
      </c>
    </row>
    <row r="19" spans="1:44" ht="15" customHeight="1" thickBot="1" x14ac:dyDescent="0.3">
      <c r="A19" s="4" t="s">
        <v>16</v>
      </c>
      <c r="B19" s="2">
        <v>39593474</v>
      </c>
      <c r="C19" s="2">
        <v>72090150</v>
      </c>
      <c r="D19" s="2">
        <v>3238620.0000000005</v>
      </c>
      <c r="E19" s="2"/>
      <c r="F19" s="2">
        <v>3609239.9999999995</v>
      </c>
      <c r="G19" s="2">
        <v>648360.00000000012</v>
      </c>
      <c r="H19" s="2">
        <v>12164661.999999996</v>
      </c>
      <c r="I19" s="2">
        <v>3509265.0000000009</v>
      </c>
      <c r="J19" s="2">
        <v>0</v>
      </c>
      <c r="K19" s="2"/>
      <c r="L19" s="1">
        <f t="shared" ref="L19" si="6">B19+D19+F19+H19+J19</f>
        <v>58605996</v>
      </c>
      <c r="M19" s="13">
        <f t="shared" ref="M19" si="7">C19+E19+G19+I19+K19</f>
        <v>76247775</v>
      </c>
      <c r="N19" s="17">
        <f t="shared" ref="N19" si="8">L19+M19</f>
        <v>134853771</v>
      </c>
      <c r="P19" s="4" t="s">
        <v>16</v>
      </c>
      <c r="Q19" s="2">
        <v>12093</v>
      </c>
      <c r="R19" s="2">
        <v>8455</v>
      </c>
      <c r="S19" s="2">
        <v>973</v>
      </c>
      <c r="T19" s="2">
        <v>0</v>
      </c>
      <c r="U19" s="2">
        <v>840</v>
      </c>
      <c r="V19" s="2">
        <v>863</v>
      </c>
      <c r="W19" s="2">
        <v>15060</v>
      </c>
      <c r="X19" s="2">
        <v>1378</v>
      </c>
      <c r="Y19" s="2">
        <v>8188</v>
      </c>
      <c r="Z19" s="2">
        <v>0</v>
      </c>
      <c r="AA19" s="1">
        <f t="shared" ref="AA19" si="9">Q19+S19+U19+W19+Y19</f>
        <v>37154</v>
      </c>
      <c r="AB19" s="13">
        <f t="shared" ref="AB19" si="10">R19+T19+V19+X19+Z19</f>
        <v>10696</v>
      </c>
      <c r="AC19" s="14">
        <f t="shared" ref="AC19" si="11">AA19+AB19</f>
        <v>47850</v>
      </c>
      <c r="AE19" s="4" t="s">
        <v>16</v>
      </c>
      <c r="AF19" s="2">
        <f t="shared" si="5"/>
        <v>3274.0820309269825</v>
      </c>
      <c r="AG19" s="2">
        <f t="shared" si="0"/>
        <v>8526.3335304553511</v>
      </c>
      <c r="AH19" s="2">
        <f t="shared" si="0"/>
        <v>3328.4892086330942</v>
      </c>
      <c r="AI19" s="2" t="str">
        <f t="shared" si="0"/>
        <v>N.A.</v>
      </c>
      <c r="AJ19" s="2">
        <f t="shared" si="0"/>
        <v>4296.7142857142853</v>
      </c>
      <c r="AK19" s="2">
        <f t="shared" si="0"/>
        <v>751.28621089223657</v>
      </c>
      <c r="AL19" s="2">
        <f t="shared" si="0"/>
        <v>807.74648074369168</v>
      </c>
      <c r="AM19" s="2">
        <f t="shared" si="0"/>
        <v>2546.6364296081283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1577.3805243042473</v>
      </c>
      <c r="AQ19" s="13">
        <f t="shared" ref="AQ19" si="13">IFERROR(M19/AB19, "N.A.")</f>
        <v>7128.6251869857888</v>
      </c>
      <c r="AR19" s="14">
        <f t="shared" ref="AR19" si="14">IFERROR(N19/AC19, "N.A.")</f>
        <v>2818.2606269592475</v>
      </c>
    </row>
    <row r="20" spans="1:44" ht="15" customHeight="1" thickBot="1" x14ac:dyDescent="0.3">
      <c r="A20" s="5" t="s">
        <v>0</v>
      </c>
      <c r="B20" s="24">
        <f>B19+C19</f>
        <v>111683624</v>
      </c>
      <c r="C20" s="26"/>
      <c r="D20" s="24">
        <f>D19+E19</f>
        <v>3238620.0000000005</v>
      </c>
      <c r="E20" s="26"/>
      <c r="F20" s="24">
        <f>F19+G19</f>
        <v>4257600</v>
      </c>
      <c r="G20" s="26"/>
      <c r="H20" s="24">
        <f>H19+I19</f>
        <v>15673926.999999996</v>
      </c>
      <c r="I20" s="26"/>
      <c r="J20" s="24">
        <f>J19+K19</f>
        <v>0</v>
      </c>
      <c r="K20" s="26"/>
      <c r="L20" s="24">
        <f>L19+M19</f>
        <v>134853771</v>
      </c>
      <c r="M20" s="25"/>
      <c r="N20" s="18">
        <f>B20+D20+F20+H20+J20</f>
        <v>134853771</v>
      </c>
      <c r="P20" s="5" t="s">
        <v>0</v>
      </c>
      <c r="Q20" s="24">
        <f>Q19+R19</f>
        <v>20548</v>
      </c>
      <c r="R20" s="26"/>
      <c r="S20" s="24">
        <f>S19+T19</f>
        <v>973</v>
      </c>
      <c r="T20" s="26"/>
      <c r="U20" s="24">
        <f>U19+V19</f>
        <v>1703</v>
      </c>
      <c r="V20" s="26"/>
      <c r="W20" s="24">
        <f>W19+X19</f>
        <v>16438</v>
      </c>
      <c r="X20" s="26"/>
      <c r="Y20" s="24">
        <f>Y19+Z19</f>
        <v>8188</v>
      </c>
      <c r="Z20" s="26"/>
      <c r="AA20" s="24">
        <f>AA19+AB19</f>
        <v>47850</v>
      </c>
      <c r="AB20" s="26"/>
      <c r="AC20" s="19">
        <f>Q20+S20+U20+W20+Y20</f>
        <v>47850</v>
      </c>
      <c r="AE20" s="5" t="s">
        <v>0</v>
      </c>
      <c r="AF20" s="27">
        <f>IFERROR(B20/Q20,"N.A.")</f>
        <v>5435.2552073194474</v>
      </c>
      <c r="AG20" s="28"/>
      <c r="AH20" s="27">
        <f>IFERROR(D20/S20,"N.A.")</f>
        <v>3328.4892086330942</v>
      </c>
      <c r="AI20" s="28"/>
      <c r="AJ20" s="27">
        <f>IFERROR(F20/U20,"N.A.")</f>
        <v>2500.0587199060483</v>
      </c>
      <c r="AK20" s="28"/>
      <c r="AL20" s="27">
        <f>IFERROR(H20/W20,"N.A.")</f>
        <v>953.51788538751646</v>
      </c>
      <c r="AM20" s="28"/>
      <c r="AN20" s="27">
        <f>IFERROR(J20/Y20,"N.A.")</f>
        <v>0</v>
      </c>
      <c r="AO20" s="28"/>
      <c r="AP20" s="27">
        <f>IFERROR(L20/AA20,"N.A.")</f>
        <v>2818.2606269592475</v>
      </c>
      <c r="AQ20" s="28"/>
      <c r="AR20" s="16">
        <f>IFERROR(N20/AC20, "N.A.")</f>
        <v>2818.2606269592475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12252625.000000002</v>
      </c>
      <c r="C27" s="2"/>
      <c r="D27" s="2">
        <v>3238620</v>
      </c>
      <c r="E27" s="2"/>
      <c r="F27" s="2">
        <v>3382200</v>
      </c>
      <c r="G27" s="2"/>
      <c r="H27" s="2">
        <v>7106524</v>
      </c>
      <c r="I27" s="2"/>
      <c r="J27" s="2">
        <v>0</v>
      </c>
      <c r="K27" s="2"/>
      <c r="L27" s="1">
        <f>B27+D27+F27+H27+J27</f>
        <v>25979969</v>
      </c>
      <c r="M27" s="13">
        <f>C27+E27+G27+I27+K27</f>
        <v>0</v>
      </c>
      <c r="N27" s="14">
        <f>L27+M27</f>
        <v>25979969</v>
      </c>
      <c r="P27" s="3" t="s">
        <v>12</v>
      </c>
      <c r="Q27" s="2">
        <v>3129</v>
      </c>
      <c r="R27" s="2">
        <v>0</v>
      </c>
      <c r="S27" s="2">
        <v>796</v>
      </c>
      <c r="T27" s="2">
        <v>0</v>
      </c>
      <c r="U27" s="2">
        <v>664</v>
      </c>
      <c r="V27" s="2">
        <v>0</v>
      </c>
      <c r="W27" s="2">
        <v>1977</v>
      </c>
      <c r="X27" s="2">
        <v>0</v>
      </c>
      <c r="Y27" s="2">
        <v>797</v>
      </c>
      <c r="Z27" s="2">
        <v>0</v>
      </c>
      <c r="AA27" s="1">
        <f>Q27+S27+U27+W27+Y27</f>
        <v>7363</v>
      </c>
      <c r="AB27" s="13">
        <f>R27+T27+V27+X27+Z27</f>
        <v>0</v>
      </c>
      <c r="AC27" s="14">
        <f>AA27+AB27</f>
        <v>7363</v>
      </c>
      <c r="AE27" s="3" t="s">
        <v>12</v>
      </c>
      <c r="AF27" s="2">
        <f>IFERROR(B27/Q27, "N.A.")</f>
        <v>3915.8277404921705</v>
      </c>
      <c r="AG27" s="2" t="str">
        <f t="shared" ref="AG27:AR31" si="15">IFERROR(C27/R27, "N.A.")</f>
        <v>N.A.</v>
      </c>
      <c r="AH27" s="2">
        <f t="shared" si="15"/>
        <v>4068.6180904522612</v>
      </c>
      <c r="AI27" s="2" t="str">
        <f t="shared" si="15"/>
        <v>N.A.</v>
      </c>
      <c r="AJ27" s="2">
        <f t="shared" si="15"/>
        <v>5093.674698795181</v>
      </c>
      <c r="AK27" s="2" t="str">
        <f t="shared" si="15"/>
        <v>N.A.</v>
      </c>
      <c r="AL27" s="2">
        <f t="shared" si="15"/>
        <v>3594.5998988366209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3528.4488659513786</v>
      </c>
      <c r="AQ27" s="13" t="str">
        <f t="shared" si="15"/>
        <v>N.A.</v>
      </c>
      <c r="AR27" s="14">
        <f t="shared" si="15"/>
        <v>3528.4488659513786</v>
      </c>
    </row>
    <row r="28" spans="1:44" ht="15" customHeight="1" thickBot="1" x14ac:dyDescent="0.3">
      <c r="A28" s="3" t="s">
        <v>13</v>
      </c>
      <c r="B28" s="2">
        <v>399900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399900</v>
      </c>
      <c r="M28" s="13">
        <f t="shared" si="16"/>
        <v>0</v>
      </c>
      <c r="N28" s="14">
        <f t="shared" ref="N28:N30" si="17">L28+M28</f>
        <v>399900</v>
      </c>
      <c r="P28" s="3" t="s">
        <v>13</v>
      </c>
      <c r="Q28" s="2">
        <v>310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310</v>
      </c>
      <c r="AB28" s="13">
        <f t="shared" si="18"/>
        <v>0</v>
      </c>
      <c r="AC28" s="14">
        <f t="shared" ref="AC28:AC30" si="19">AA28+AB28</f>
        <v>310</v>
      </c>
      <c r="AE28" s="3" t="s">
        <v>13</v>
      </c>
      <c r="AF28" s="2">
        <f t="shared" ref="AF28:AF31" si="20">IFERROR(B28/Q28, "N.A.")</f>
        <v>1290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1290</v>
      </c>
      <c r="AQ28" s="13" t="str">
        <f t="shared" si="15"/>
        <v>N.A.</v>
      </c>
      <c r="AR28" s="14">
        <f t="shared" si="15"/>
        <v>1290</v>
      </c>
    </row>
    <row r="29" spans="1:44" ht="15" customHeight="1" thickBot="1" x14ac:dyDescent="0.3">
      <c r="A29" s="3" t="s">
        <v>14</v>
      </c>
      <c r="B29" s="2">
        <v>15168692.000000002</v>
      </c>
      <c r="C29" s="2">
        <v>55303710</v>
      </c>
      <c r="D29" s="2">
        <v>0</v>
      </c>
      <c r="E29" s="2"/>
      <c r="F29" s="2"/>
      <c r="G29" s="2"/>
      <c r="H29" s="2"/>
      <c r="I29" s="2">
        <v>1710325</v>
      </c>
      <c r="J29" s="2">
        <v>0</v>
      </c>
      <c r="K29" s="2"/>
      <c r="L29" s="1">
        <f t="shared" si="16"/>
        <v>15168692.000000002</v>
      </c>
      <c r="M29" s="13">
        <f t="shared" si="16"/>
        <v>57014035</v>
      </c>
      <c r="N29" s="14">
        <f t="shared" si="17"/>
        <v>72182727</v>
      </c>
      <c r="P29" s="3" t="s">
        <v>14</v>
      </c>
      <c r="Q29" s="2">
        <v>3168</v>
      </c>
      <c r="R29" s="2">
        <v>5499</v>
      </c>
      <c r="S29" s="2">
        <v>177</v>
      </c>
      <c r="T29" s="2">
        <v>0</v>
      </c>
      <c r="U29" s="2">
        <v>0</v>
      </c>
      <c r="V29" s="2">
        <v>0</v>
      </c>
      <c r="W29" s="2">
        <v>0</v>
      </c>
      <c r="X29" s="2">
        <v>530</v>
      </c>
      <c r="Y29" s="2">
        <v>310</v>
      </c>
      <c r="Z29" s="2">
        <v>0</v>
      </c>
      <c r="AA29" s="1">
        <f t="shared" si="18"/>
        <v>3655</v>
      </c>
      <c r="AB29" s="13">
        <f t="shared" si="18"/>
        <v>6029</v>
      </c>
      <c r="AC29" s="14">
        <f t="shared" si="19"/>
        <v>9684</v>
      </c>
      <c r="AE29" s="3" t="s">
        <v>14</v>
      </c>
      <c r="AF29" s="2">
        <f t="shared" si="20"/>
        <v>4788.0972222222226</v>
      </c>
      <c r="AG29" s="2">
        <f t="shared" si="15"/>
        <v>10057.048554282597</v>
      </c>
      <c r="AH29" s="2">
        <f t="shared" si="15"/>
        <v>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3227.0283018867926</v>
      </c>
      <c r="AN29" s="2">
        <f t="shared" si="15"/>
        <v>0</v>
      </c>
      <c r="AO29" s="2" t="str">
        <f t="shared" si="15"/>
        <v>N.A.</v>
      </c>
      <c r="AP29" s="15">
        <f t="shared" si="15"/>
        <v>4150.1209302325587</v>
      </c>
      <c r="AQ29" s="13">
        <f t="shared" si="15"/>
        <v>9456.6321114612711</v>
      </c>
      <c r="AR29" s="14">
        <f t="shared" si="15"/>
        <v>7453.813197026022</v>
      </c>
    </row>
    <row r="30" spans="1:44" ht="15" customHeight="1" thickBot="1" x14ac:dyDescent="0.3">
      <c r="A30" s="3" t="s">
        <v>15</v>
      </c>
      <c r="B30" s="2">
        <v>2649585</v>
      </c>
      <c r="C30" s="2"/>
      <c r="D30" s="2"/>
      <c r="E30" s="2"/>
      <c r="F30" s="2"/>
      <c r="G30" s="2">
        <v>648360.00000000012</v>
      </c>
      <c r="H30" s="2">
        <v>1212567.9999999998</v>
      </c>
      <c r="I30" s="2"/>
      <c r="J30" s="2">
        <v>0</v>
      </c>
      <c r="K30" s="2"/>
      <c r="L30" s="1">
        <f t="shared" si="16"/>
        <v>3862153</v>
      </c>
      <c r="M30" s="13">
        <f t="shared" si="16"/>
        <v>648360.00000000012</v>
      </c>
      <c r="N30" s="14">
        <f t="shared" si="17"/>
        <v>4510513</v>
      </c>
      <c r="P30" s="3" t="s">
        <v>15</v>
      </c>
      <c r="Q30" s="2">
        <v>1045</v>
      </c>
      <c r="R30" s="2">
        <v>0</v>
      </c>
      <c r="S30" s="2">
        <v>0</v>
      </c>
      <c r="T30" s="2">
        <v>0</v>
      </c>
      <c r="U30" s="2">
        <v>0</v>
      </c>
      <c r="V30" s="2">
        <v>863</v>
      </c>
      <c r="W30" s="2">
        <v>10782</v>
      </c>
      <c r="X30" s="2">
        <v>0</v>
      </c>
      <c r="Y30" s="2">
        <v>5184</v>
      </c>
      <c r="Z30" s="2">
        <v>0</v>
      </c>
      <c r="AA30" s="1">
        <f t="shared" si="18"/>
        <v>17011</v>
      </c>
      <c r="AB30" s="13">
        <f t="shared" si="18"/>
        <v>863</v>
      </c>
      <c r="AC30" s="17">
        <f t="shared" si="19"/>
        <v>17874</v>
      </c>
      <c r="AE30" s="3" t="s">
        <v>15</v>
      </c>
      <c r="AF30" s="2">
        <f t="shared" si="20"/>
        <v>2535.4880382775118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751.28621089223657</v>
      </c>
      <c r="AL30" s="2">
        <f t="shared" si="15"/>
        <v>112.46225190131699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227.03856328258186</v>
      </c>
      <c r="AQ30" s="13">
        <f t="shared" si="15"/>
        <v>751.28621089223657</v>
      </c>
      <c r="AR30" s="14">
        <f t="shared" si="15"/>
        <v>252.35050911939129</v>
      </c>
    </row>
    <row r="31" spans="1:44" ht="15" customHeight="1" thickBot="1" x14ac:dyDescent="0.3">
      <c r="A31" s="4" t="s">
        <v>16</v>
      </c>
      <c r="B31" s="2">
        <v>30470802.000000007</v>
      </c>
      <c r="C31" s="2">
        <v>55303710</v>
      </c>
      <c r="D31" s="2">
        <v>3238620.0000000005</v>
      </c>
      <c r="E31" s="2"/>
      <c r="F31" s="2">
        <v>3382200</v>
      </c>
      <c r="G31" s="2">
        <v>648360.00000000012</v>
      </c>
      <c r="H31" s="2">
        <v>8319091.9999999981</v>
      </c>
      <c r="I31" s="2">
        <v>1710325</v>
      </c>
      <c r="J31" s="2">
        <v>0</v>
      </c>
      <c r="K31" s="2"/>
      <c r="L31" s="1">
        <f t="shared" ref="L31" si="21">B31+D31+F31+H31+J31</f>
        <v>45410714.000000007</v>
      </c>
      <c r="M31" s="13">
        <f t="shared" ref="M31" si="22">C31+E31+G31+I31+K31</f>
        <v>57662395</v>
      </c>
      <c r="N31" s="17">
        <f t="shared" ref="N31" si="23">L31+M31</f>
        <v>103073109</v>
      </c>
      <c r="P31" s="4" t="s">
        <v>16</v>
      </c>
      <c r="Q31" s="2">
        <v>7652</v>
      </c>
      <c r="R31" s="2">
        <v>5499</v>
      </c>
      <c r="S31" s="2">
        <v>973</v>
      </c>
      <c r="T31" s="2">
        <v>0</v>
      </c>
      <c r="U31" s="2">
        <v>664</v>
      </c>
      <c r="V31" s="2">
        <v>863</v>
      </c>
      <c r="W31" s="2">
        <v>12759</v>
      </c>
      <c r="X31" s="2">
        <v>530</v>
      </c>
      <c r="Y31" s="2">
        <v>6291</v>
      </c>
      <c r="Z31" s="2">
        <v>0</v>
      </c>
      <c r="AA31" s="1">
        <f t="shared" ref="AA31" si="24">Q31+S31+U31+W31+Y31</f>
        <v>28339</v>
      </c>
      <c r="AB31" s="13">
        <f t="shared" ref="AB31" si="25">R31+T31+V31+X31+Z31</f>
        <v>6892</v>
      </c>
      <c r="AC31" s="14">
        <f t="shared" ref="AC31" si="26">AA31+AB31</f>
        <v>35231</v>
      </c>
      <c r="AE31" s="4" t="s">
        <v>16</v>
      </c>
      <c r="AF31" s="2">
        <f t="shared" si="20"/>
        <v>3982.0703084161014</v>
      </c>
      <c r="AG31" s="2">
        <f t="shared" si="15"/>
        <v>10057.048554282597</v>
      </c>
      <c r="AH31" s="2">
        <f t="shared" si="15"/>
        <v>3328.4892086330942</v>
      </c>
      <c r="AI31" s="2" t="str">
        <f t="shared" si="15"/>
        <v>N.A.</v>
      </c>
      <c r="AJ31" s="2">
        <f t="shared" si="15"/>
        <v>5093.674698795181</v>
      </c>
      <c r="AK31" s="2">
        <f t="shared" si="15"/>
        <v>751.28621089223657</v>
      </c>
      <c r="AL31" s="2">
        <f t="shared" si="15"/>
        <v>652.01755623481449</v>
      </c>
      <c r="AM31" s="2">
        <f t="shared" si="15"/>
        <v>3227.0283018867926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1602.4106002328949</v>
      </c>
      <c r="AQ31" s="13">
        <f t="shared" ref="AQ31" si="28">IFERROR(M31/AB31, "N.A.")</f>
        <v>8366.5692106790484</v>
      </c>
      <c r="AR31" s="14">
        <f t="shared" ref="AR31" si="29">IFERROR(N31/AC31, "N.A.")</f>
        <v>2925.63676875479</v>
      </c>
    </row>
    <row r="32" spans="1:44" ht="15" customHeight="1" thickBot="1" x14ac:dyDescent="0.3">
      <c r="A32" s="5" t="s">
        <v>0</v>
      </c>
      <c r="B32" s="24">
        <f>B31+C31</f>
        <v>85774512</v>
      </c>
      <c r="C32" s="26"/>
      <c r="D32" s="24">
        <f>D31+E31</f>
        <v>3238620.0000000005</v>
      </c>
      <c r="E32" s="26"/>
      <c r="F32" s="24">
        <f>F31+G31</f>
        <v>4030560</v>
      </c>
      <c r="G32" s="26"/>
      <c r="H32" s="24">
        <f>H31+I31</f>
        <v>10029416.999999998</v>
      </c>
      <c r="I32" s="26"/>
      <c r="J32" s="24">
        <f>J31+K31</f>
        <v>0</v>
      </c>
      <c r="K32" s="26"/>
      <c r="L32" s="24">
        <f>L31+M31</f>
        <v>103073109</v>
      </c>
      <c r="M32" s="25"/>
      <c r="N32" s="18">
        <f>B32+D32+F32+H32+J32</f>
        <v>103073109</v>
      </c>
      <c r="P32" s="5" t="s">
        <v>0</v>
      </c>
      <c r="Q32" s="24">
        <f>Q31+R31</f>
        <v>13151</v>
      </c>
      <c r="R32" s="26"/>
      <c r="S32" s="24">
        <f>S31+T31</f>
        <v>973</v>
      </c>
      <c r="T32" s="26"/>
      <c r="U32" s="24">
        <f>U31+V31</f>
        <v>1527</v>
      </c>
      <c r="V32" s="26"/>
      <c r="W32" s="24">
        <f>W31+X31</f>
        <v>13289</v>
      </c>
      <c r="X32" s="26"/>
      <c r="Y32" s="24">
        <f>Y31+Z31</f>
        <v>6291</v>
      </c>
      <c r="Z32" s="26"/>
      <c r="AA32" s="24">
        <f>AA31+AB31</f>
        <v>35231</v>
      </c>
      <c r="AB32" s="26"/>
      <c r="AC32" s="19">
        <f>Q32+S32+U32+W32+Y32</f>
        <v>35231</v>
      </c>
      <c r="AE32" s="5" t="s">
        <v>0</v>
      </c>
      <c r="AF32" s="27">
        <f>IFERROR(B32/Q32,"N.A.")</f>
        <v>6522.2805870276025</v>
      </c>
      <c r="AG32" s="28"/>
      <c r="AH32" s="27">
        <f>IFERROR(D32/S32,"N.A.")</f>
        <v>3328.4892086330942</v>
      </c>
      <c r="AI32" s="28"/>
      <c r="AJ32" s="27">
        <f>IFERROR(F32/U32,"N.A.")</f>
        <v>2639.5284872298625</v>
      </c>
      <c r="AK32" s="28"/>
      <c r="AL32" s="27">
        <f>IFERROR(H32/W32,"N.A.")</f>
        <v>754.71570471818779</v>
      </c>
      <c r="AM32" s="28"/>
      <c r="AN32" s="27">
        <f>IFERROR(J32/Y32,"N.A.")</f>
        <v>0</v>
      </c>
      <c r="AO32" s="28"/>
      <c r="AP32" s="27">
        <f>IFERROR(L32/AA32,"N.A.")</f>
        <v>2925.63676875479</v>
      </c>
      <c r="AQ32" s="28"/>
      <c r="AR32" s="16">
        <f>IFERROR(N32/AC32, "N.A.")</f>
        <v>2925.63676875479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74820</v>
      </c>
      <c r="C39" s="2"/>
      <c r="D39" s="2"/>
      <c r="E39" s="2"/>
      <c r="F39" s="2">
        <v>227040</v>
      </c>
      <c r="G39" s="2"/>
      <c r="H39" s="2">
        <v>3841220.0000000005</v>
      </c>
      <c r="I39" s="2"/>
      <c r="J39" s="2">
        <v>0</v>
      </c>
      <c r="K39" s="2"/>
      <c r="L39" s="1">
        <f>B39+D39+F39+H39+J39</f>
        <v>4143080.0000000005</v>
      </c>
      <c r="M39" s="13">
        <f>C39+E39+G39+I39+K39</f>
        <v>0</v>
      </c>
      <c r="N39" s="14">
        <f>L39+M39</f>
        <v>4143080.0000000005</v>
      </c>
      <c r="P39" s="3" t="s">
        <v>12</v>
      </c>
      <c r="Q39" s="2">
        <v>87</v>
      </c>
      <c r="R39" s="2">
        <v>0</v>
      </c>
      <c r="S39" s="2">
        <v>0</v>
      </c>
      <c r="T39" s="2">
        <v>0</v>
      </c>
      <c r="U39" s="2">
        <v>176</v>
      </c>
      <c r="V39" s="2">
        <v>0</v>
      </c>
      <c r="W39" s="2">
        <v>2214</v>
      </c>
      <c r="X39" s="2">
        <v>0</v>
      </c>
      <c r="Y39" s="2">
        <v>688</v>
      </c>
      <c r="Z39" s="2">
        <v>0</v>
      </c>
      <c r="AA39" s="1">
        <f>Q39+S39+U39+W39+Y39</f>
        <v>3165</v>
      </c>
      <c r="AB39" s="13">
        <f>R39+T39+V39+X39+Z39</f>
        <v>0</v>
      </c>
      <c r="AC39" s="14">
        <f>AA39+AB39</f>
        <v>3165</v>
      </c>
      <c r="AE39" s="3" t="s">
        <v>12</v>
      </c>
      <c r="AF39" s="2">
        <f>IFERROR(B39/Q39, "N.A.")</f>
        <v>860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1290</v>
      </c>
      <c r="AK39" s="2" t="str">
        <f t="shared" si="30"/>
        <v>N.A.</v>
      </c>
      <c r="AL39" s="2">
        <f t="shared" si="30"/>
        <v>1734.9683830171637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1309.0300157977886</v>
      </c>
      <c r="AQ39" s="13" t="str">
        <f t="shared" si="30"/>
        <v>N.A.</v>
      </c>
      <c r="AR39" s="14">
        <f t="shared" si="30"/>
        <v>1309.0300157977886</v>
      </c>
    </row>
    <row r="40" spans="1:44" ht="15" customHeight="1" thickBot="1" x14ac:dyDescent="0.3">
      <c r="A40" s="3" t="s">
        <v>13</v>
      </c>
      <c r="B40" s="2">
        <v>2679782.0000000005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2679782.0000000005</v>
      </c>
      <c r="M40" s="13">
        <f t="shared" si="31"/>
        <v>0</v>
      </c>
      <c r="N40" s="14">
        <f t="shared" ref="N40:N42" si="32">L40+M40</f>
        <v>2679782.0000000005</v>
      </c>
      <c r="P40" s="3" t="s">
        <v>13</v>
      </c>
      <c r="Q40" s="2">
        <v>2152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2152</v>
      </c>
      <c r="AB40" s="13">
        <f t="shared" si="33"/>
        <v>0</v>
      </c>
      <c r="AC40" s="14">
        <f t="shared" ref="AC40:AC42" si="34">AA40+AB40</f>
        <v>2152</v>
      </c>
      <c r="AE40" s="3" t="s">
        <v>13</v>
      </c>
      <c r="AF40" s="2">
        <f t="shared" ref="AF40:AF43" si="35">IFERROR(B40/Q40, "N.A.")</f>
        <v>1245.2518587360596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1245.2518587360596</v>
      </c>
      <c r="AQ40" s="13" t="str">
        <f t="shared" si="30"/>
        <v>N.A.</v>
      </c>
      <c r="AR40" s="14">
        <f t="shared" si="30"/>
        <v>1245.2518587360596</v>
      </c>
    </row>
    <row r="41" spans="1:44" ht="15" customHeight="1" thickBot="1" x14ac:dyDescent="0.3">
      <c r="A41" s="3" t="s">
        <v>14</v>
      </c>
      <c r="B41" s="2">
        <v>6368070</v>
      </c>
      <c r="C41" s="2">
        <v>16786440</v>
      </c>
      <c r="D41" s="2"/>
      <c r="E41" s="2"/>
      <c r="F41" s="2"/>
      <c r="G41" s="2"/>
      <c r="H41" s="2"/>
      <c r="I41" s="2">
        <v>1798940</v>
      </c>
      <c r="J41" s="2">
        <v>0</v>
      </c>
      <c r="K41" s="2"/>
      <c r="L41" s="1">
        <f t="shared" si="31"/>
        <v>6368070</v>
      </c>
      <c r="M41" s="13">
        <f t="shared" si="31"/>
        <v>18585380</v>
      </c>
      <c r="N41" s="14">
        <f t="shared" si="32"/>
        <v>24953450</v>
      </c>
      <c r="P41" s="3" t="s">
        <v>14</v>
      </c>
      <c r="Q41" s="2">
        <v>2202</v>
      </c>
      <c r="R41" s="2">
        <v>2956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848</v>
      </c>
      <c r="Y41" s="2">
        <v>883</v>
      </c>
      <c r="Z41" s="2">
        <v>0</v>
      </c>
      <c r="AA41" s="1">
        <f t="shared" si="33"/>
        <v>3085</v>
      </c>
      <c r="AB41" s="13">
        <f t="shared" si="33"/>
        <v>3804</v>
      </c>
      <c r="AC41" s="14">
        <f t="shared" si="34"/>
        <v>6889</v>
      </c>
      <c r="AE41" s="3" t="s">
        <v>14</v>
      </c>
      <c r="AF41" s="2">
        <f t="shared" si="35"/>
        <v>2891.948228882834</v>
      </c>
      <c r="AG41" s="2">
        <f t="shared" si="30"/>
        <v>5678.7686062246275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2121.3915094339623</v>
      </c>
      <c r="AN41" s="2">
        <f t="shared" si="30"/>
        <v>0</v>
      </c>
      <c r="AO41" s="2" t="str">
        <f t="shared" si="30"/>
        <v>N.A.</v>
      </c>
      <c r="AP41" s="15">
        <f t="shared" si="30"/>
        <v>2064.2042139384116</v>
      </c>
      <c r="AQ41" s="13">
        <f t="shared" si="30"/>
        <v>4885.7465825446898</v>
      </c>
      <c r="AR41" s="14">
        <f t="shared" si="30"/>
        <v>3622.2165771519813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4350</v>
      </c>
      <c r="I42" s="2"/>
      <c r="J42" s="2">
        <v>0</v>
      </c>
      <c r="K42" s="2"/>
      <c r="L42" s="1">
        <f t="shared" si="31"/>
        <v>4350</v>
      </c>
      <c r="M42" s="13">
        <f t="shared" si="31"/>
        <v>0</v>
      </c>
      <c r="N42" s="14">
        <f t="shared" si="32"/>
        <v>4350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87</v>
      </c>
      <c r="X42" s="2">
        <v>0</v>
      </c>
      <c r="Y42" s="2">
        <v>326</v>
      </c>
      <c r="Z42" s="2">
        <v>0</v>
      </c>
      <c r="AA42" s="1">
        <f t="shared" si="33"/>
        <v>413</v>
      </c>
      <c r="AB42" s="13">
        <f t="shared" si="33"/>
        <v>0</v>
      </c>
      <c r="AC42" s="14">
        <f t="shared" si="34"/>
        <v>413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50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10.532687651331718</v>
      </c>
      <c r="AQ42" s="13" t="str">
        <f t="shared" si="30"/>
        <v>N.A.</v>
      </c>
      <c r="AR42" s="14">
        <f t="shared" si="30"/>
        <v>10.532687651331718</v>
      </c>
    </row>
    <row r="43" spans="1:44" ht="15" customHeight="1" thickBot="1" x14ac:dyDescent="0.3">
      <c r="A43" s="4" t="s">
        <v>16</v>
      </c>
      <c r="B43" s="2">
        <v>9122672.0000000019</v>
      </c>
      <c r="C43" s="2">
        <v>16786440</v>
      </c>
      <c r="D43" s="2"/>
      <c r="E43" s="2"/>
      <c r="F43" s="2">
        <v>227040</v>
      </c>
      <c r="G43" s="2"/>
      <c r="H43" s="2">
        <v>3845570.0000000005</v>
      </c>
      <c r="I43" s="2">
        <v>1798940</v>
      </c>
      <c r="J43" s="2">
        <v>0</v>
      </c>
      <c r="K43" s="2"/>
      <c r="L43" s="1">
        <f t="shared" ref="L43" si="36">B43+D43+F43+H43+J43</f>
        <v>13195282.000000002</v>
      </c>
      <c r="M43" s="13">
        <f t="shared" ref="M43" si="37">C43+E43+G43+I43+K43</f>
        <v>18585380</v>
      </c>
      <c r="N43" s="17">
        <f t="shared" ref="N43" si="38">L43+M43</f>
        <v>31780662</v>
      </c>
      <c r="P43" s="4" t="s">
        <v>16</v>
      </c>
      <c r="Q43" s="2">
        <v>4441</v>
      </c>
      <c r="R43" s="2">
        <v>2956</v>
      </c>
      <c r="S43" s="2">
        <v>0</v>
      </c>
      <c r="T43" s="2">
        <v>0</v>
      </c>
      <c r="U43" s="2">
        <v>176</v>
      </c>
      <c r="V43" s="2">
        <v>0</v>
      </c>
      <c r="W43" s="2">
        <v>2301</v>
      </c>
      <c r="X43" s="2">
        <v>848</v>
      </c>
      <c r="Y43" s="2">
        <v>1897</v>
      </c>
      <c r="Z43" s="2">
        <v>0</v>
      </c>
      <c r="AA43" s="1">
        <f t="shared" ref="AA43" si="39">Q43+S43+U43+W43+Y43</f>
        <v>8815</v>
      </c>
      <c r="AB43" s="13">
        <f t="shared" ref="AB43" si="40">R43+T43+V43+X43+Z43</f>
        <v>3804</v>
      </c>
      <c r="AC43" s="17">
        <f t="shared" ref="AC43" si="41">AA43+AB43</f>
        <v>12619</v>
      </c>
      <c r="AE43" s="4" t="s">
        <v>16</v>
      </c>
      <c r="AF43" s="2">
        <f t="shared" si="35"/>
        <v>2054.1931997297911</v>
      </c>
      <c r="AG43" s="2">
        <f t="shared" si="30"/>
        <v>5678.7686062246275</v>
      </c>
      <c r="AH43" s="2" t="str">
        <f t="shared" si="30"/>
        <v>N.A.</v>
      </c>
      <c r="AI43" s="2" t="str">
        <f t="shared" si="30"/>
        <v>N.A.</v>
      </c>
      <c r="AJ43" s="2">
        <f t="shared" si="30"/>
        <v>1290</v>
      </c>
      <c r="AK43" s="2" t="str">
        <f t="shared" si="30"/>
        <v>N.A.</v>
      </c>
      <c r="AL43" s="2">
        <f t="shared" si="30"/>
        <v>1671.2603215993049</v>
      </c>
      <c r="AM43" s="2">
        <f t="shared" si="30"/>
        <v>2121.3915094339623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1496.9123085649462</v>
      </c>
      <c r="AQ43" s="13">
        <f t="shared" ref="AQ43" si="43">IFERROR(M43/AB43, "N.A.")</f>
        <v>4885.7465825446898</v>
      </c>
      <c r="AR43" s="14">
        <f t="shared" ref="AR43" si="44">IFERROR(N43/AC43, "N.A.")</f>
        <v>2518.4770584039939</v>
      </c>
    </row>
    <row r="44" spans="1:44" ht="15" customHeight="1" thickBot="1" x14ac:dyDescent="0.3">
      <c r="A44" s="5" t="s">
        <v>0</v>
      </c>
      <c r="B44" s="24">
        <f>B43+C43</f>
        <v>25909112</v>
      </c>
      <c r="C44" s="26"/>
      <c r="D44" s="24">
        <f>D43+E43</f>
        <v>0</v>
      </c>
      <c r="E44" s="26"/>
      <c r="F44" s="24">
        <f>F43+G43</f>
        <v>227040</v>
      </c>
      <c r="G44" s="26"/>
      <c r="H44" s="24">
        <f>H43+I43</f>
        <v>5644510</v>
      </c>
      <c r="I44" s="26"/>
      <c r="J44" s="24">
        <f>J43+K43</f>
        <v>0</v>
      </c>
      <c r="K44" s="26"/>
      <c r="L44" s="24">
        <f>L43+M43</f>
        <v>31780662</v>
      </c>
      <c r="M44" s="25"/>
      <c r="N44" s="18">
        <f>B44+D44+F44+H44+J44</f>
        <v>31780662</v>
      </c>
      <c r="P44" s="5" t="s">
        <v>0</v>
      </c>
      <c r="Q44" s="24">
        <f>Q43+R43</f>
        <v>7397</v>
      </c>
      <c r="R44" s="26"/>
      <c r="S44" s="24">
        <f>S43+T43</f>
        <v>0</v>
      </c>
      <c r="T44" s="26"/>
      <c r="U44" s="24">
        <f>U43+V43</f>
        <v>176</v>
      </c>
      <c r="V44" s="26"/>
      <c r="W44" s="24">
        <f>W43+X43</f>
        <v>3149</v>
      </c>
      <c r="X44" s="26"/>
      <c r="Y44" s="24">
        <f>Y43+Z43</f>
        <v>1897</v>
      </c>
      <c r="Z44" s="26"/>
      <c r="AA44" s="24">
        <f>AA43+AB43</f>
        <v>12619</v>
      </c>
      <c r="AB44" s="25"/>
      <c r="AC44" s="18">
        <f>Q44+S44+U44+W44+Y44</f>
        <v>12619</v>
      </c>
      <c r="AE44" s="5" t="s">
        <v>0</v>
      </c>
      <c r="AF44" s="27">
        <f>IFERROR(B44/Q44,"N.A.")</f>
        <v>3502.6513451399214</v>
      </c>
      <c r="AG44" s="28"/>
      <c r="AH44" s="27" t="str">
        <f>IFERROR(D44/S44,"N.A.")</f>
        <v>N.A.</v>
      </c>
      <c r="AI44" s="28"/>
      <c r="AJ44" s="27">
        <f>IFERROR(F44/U44,"N.A.")</f>
        <v>1290</v>
      </c>
      <c r="AK44" s="28"/>
      <c r="AL44" s="27">
        <f>IFERROR(H44/W44,"N.A.")</f>
        <v>1792.4769768180374</v>
      </c>
      <c r="AM44" s="28"/>
      <c r="AN44" s="27">
        <f>IFERROR(J44/Y44,"N.A.")</f>
        <v>0</v>
      </c>
      <c r="AO44" s="28"/>
      <c r="AP44" s="27">
        <f>IFERROR(L44/AA44,"N.A.")</f>
        <v>2518.4770584039939</v>
      </c>
      <c r="AQ44" s="28"/>
      <c r="AR44" s="16">
        <f>IFERROR(N44/AC44, "N.A.")</f>
        <v>2518.4770584039939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2333610</v>
      </c>
      <c r="C15" s="2"/>
      <c r="D15" s="2">
        <v>2685560</v>
      </c>
      <c r="E15" s="2"/>
      <c r="F15" s="2">
        <v>777870</v>
      </c>
      <c r="G15" s="2"/>
      <c r="H15" s="2">
        <v>6227267.9999999991</v>
      </c>
      <c r="I15" s="2"/>
      <c r="J15" s="2"/>
      <c r="K15" s="2"/>
      <c r="L15" s="1">
        <f>B15+D15+F15+H15+J15</f>
        <v>12024308</v>
      </c>
      <c r="M15" s="13">
        <f>C15+E15+G15+I15+K15</f>
        <v>0</v>
      </c>
      <c r="N15" s="14">
        <f>L15+M15</f>
        <v>12024308</v>
      </c>
      <c r="P15" s="3" t="s">
        <v>12</v>
      </c>
      <c r="Q15" s="2">
        <v>402</v>
      </c>
      <c r="R15" s="2">
        <v>0</v>
      </c>
      <c r="S15" s="2">
        <v>764</v>
      </c>
      <c r="T15" s="2">
        <v>0</v>
      </c>
      <c r="U15" s="2">
        <v>201</v>
      </c>
      <c r="V15" s="2">
        <v>0</v>
      </c>
      <c r="W15" s="2">
        <v>1361</v>
      </c>
      <c r="X15" s="2">
        <v>0</v>
      </c>
      <c r="Y15" s="2">
        <v>0</v>
      </c>
      <c r="Z15" s="2">
        <v>0</v>
      </c>
      <c r="AA15" s="1">
        <f>Q15+S15+U15+W15+Y15</f>
        <v>2728</v>
      </c>
      <c r="AB15" s="13">
        <f>R15+T15+V15+X15+Z15</f>
        <v>0</v>
      </c>
      <c r="AC15" s="14">
        <f>AA15+AB15</f>
        <v>2728</v>
      </c>
      <c r="AE15" s="3" t="s">
        <v>12</v>
      </c>
      <c r="AF15" s="2">
        <f>IFERROR(B15/Q15, "N.A.")</f>
        <v>5805</v>
      </c>
      <c r="AG15" s="2" t="str">
        <f t="shared" ref="AG15:AR19" si="0">IFERROR(C15/R15, "N.A.")</f>
        <v>N.A.</v>
      </c>
      <c r="AH15" s="2">
        <f t="shared" si="0"/>
        <v>3515.1308900523559</v>
      </c>
      <c r="AI15" s="2" t="str">
        <f t="shared" si="0"/>
        <v>N.A.</v>
      </c>
      <c r="AJ15" s="2">
        <f t="shared" si="0"/>
        <v>3870</v>
      </c>
      <c r="AK15" s="2" t="str">
        <f t="shared" si="0"/>
        <v>N.A.</v>
      </c>
      <c r="AL15" s="2">
        <f t="shared" si="0"/>
        <v>4575.5091844232174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4407.7375366568913</v>
      </c>
      <c r="AQ15" s="13" t="str">
        <f t="shared" si="0"/>
        <v>N.A.</v>
      </c>
      <c r="AR15" s="14">
        <f t="shared" si="0"/>
        <v>4407.7375366568913</v>
      </c>
    </row>
    <row r="16" spans="1:44" ht="15" customHeight="1" thickBot="1" x14ac:dyDescent="0.3">
      <c r="A16" s="3" t="s">
        <v>13</v>
      </c>
      <c r="B16" s="2">
        <v>2780130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2780130</v>
      </c>
      <c r="M16" s="13">
        <f t="shared" si="1"/>
        <v>0</v>
      </c>
      <c r="N16" s="14">
        <f t="shared" ref="N16:N18" si="2">L16+M16</f>
        <v>2780130</v>
      </c>
      <c r="P16" s="3" t="s">
        <v>13</v>
      </c>
      <c r="Q16" s="2">
        <v>471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471</v>
      </c>
      <c r="AB16" s="13">
        <f t="shared" si="3"/>
        <v>0</v>
      </c>
      <c r="AC16" s="14">
        <f t="shared" ref="AC16:AC18" si="4">AA16+AB16</f>
        <v>471</v>
      </c>
      <c r="AE16" s="3" t="s">
        <v>13</v>
      </c>
      <c r="AF16" s="2">
        <f t="shared" ref="AF16:AF19" si="5">IFERROR(B16/Q16, "N.A.")</f>
        <v>5902.6114649681531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5902.6114649681531</v>
      </c>
      <c r="AQ16" s="13" t="str">
        <f t="shared" si="0"/>
        <v>N.A.</v>
      </c>
      <c r="AR16" s="14">
        <f t="shared" si="0"/>
        <v>5902.6114649681531</v>
      </c>
    </row>
    <row r="17" spans="1:44" ht="15" customHeight="1" thickBot="1" x14ac:dyDescent="0.3">
      <c r="A17" s="3" t="s">
        <v>14</v>
      </c>
      <c r="B17" s="2">
        <v>6560639.9999999991</v>
      </c>
      <c r="C17" s="2">
        <v>16263174</v>
      </c>
      <c r="D17" s="2"/>
      <c r="E17" s="2"/>
      <c r="F17" s="2"/>
      <c r="G17" s="2"/>
      <c r="H17" s="2"/>
      <c r="I17" s="2"/>
      <c r="J17" s="2"/>
      <c r="K17" s="2"/>
      <c r="L17" s="1">
        <f t="shared" si="1"/>
        <v>6560639.9999999991</v>
      </c>
      <c r="M17" s="13">
        <f t="shared" si="1"/>
        <v>16263174</v>
      </c>
      <c r="N17" s="14">
        <f t="shared" si="2"/>
        <v>22823814</v>
      </c>
      <c r="P17" s="3" t="s">
        <v>14</v>
      </c>
      <c r="Q17" s="2">
        <v>1608</v>
      </c>
      <c r="R17" s="2">
        <v>3124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1608</v>
      </c>
      <c r="AB17" s="13">
        <f t="shared" si="3"/>
        <v>3124</v>
      </c>
      <c r="AC17" s="14">
        <f t="shared" si="4"/>
        <v>4732</v>
      </c>
      <c r="AE17" s="3" t="s">
        <v>14</v>
      </c>
      <c r="AF17" s="2">
        <f t="shared" si="5"/>
        <v>4079.9999999999995</v>
      </c>
      <c r="AG17" s="2">
        <f t="shared" si="0"/>
        <v>5205.8815620998721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4079.9999999999995</v>
      </c>
      <c r="AQ17" s="13">
        <f t="shared" si="0"/>
        <v>5205.8815620998721</v>
      </c>
      <c r="AR17" s="14">
        <f t="shared" si="0"/>
        <v>4823.2912087912091</v>
      </c>
    </row>
    <row r="18" spans="1:44" ht="15" customHeight="1" thickBot="1" x14ac:dyDescent="0.3">
      <c r="A18" s="3" t="s">
        <v>15</v>
      </c>
      <c r="B18" s="2">
        <v>518580</v>
      </c>
      <c r="C18" s="2"/>
      <c r="D18" s="2">
        <v>345720</v>
      </c>
      <c r="E18" s="2"/>
      <c r="F18" s="2"/>
      <c r="G18" s="2"/>
      <c r="H18" s="2"/>
      <c r="I18" s="2"/>
      <c r="J18" s="2"/>
      <c r="K18" s="2"/>
      <c r="L18" s="1">
        <f t="shared" si="1"/>
        <v>864300</v>
      </c>
      <c r="M18" s="13">
        <f t="shared" si="1"/>
        <v>0</v>
      </c>
      <c r="N18" s="14">
        <f t="shared" si="2"/>
        <v>864300</v>
      </c>
      <c r="P18" s="3" t="s">
        <v>15</v>
      </c>
      <c r="Q18" s="2">
        <v>201</v>
      </c>
      <c r="R18" s="2">
        <v>0</v>
      </c>
      <c r="S18" s="2">
        <v>201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402</v>
      </c>
      <c r="AB18" s="13">
        <f t="shared" si="3"/>
        <v>0</v>
      </c>
      <c r="AC18" s="17">
        <f t="shared" si="4"/>
        <v>402</v>
      </c>
      <c r="AE18" s="3" t="s">
        <v>15</v>
      </c>
      <c r="AF18" s="2">
        <f t="shared" si="5"/>
        <v>2580</v>
      </c>
      <c r="AG18" s="2" t="str">
        <f t="shared" si="0"/>
        <v>N.A.</v>
      </c>
      <c r="AH18" s="2">
        <f t="shared" si="0"/>
        <v>1720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2150</v>
      </c>
      <c r="AQ18" s="13" t="str">
        <f t="shared" si="0"/>
        <v>N.A.</v>
      </c>
      <c r="AR18" s="14">
        <f t="shared" si="0"/>
        <v>2150</v>
      </c>
    </row>
    <row r="19" spans="1:44" ht="15" customHeight="1" thickBot="1" x14ac:dyDescent="0.3">
      <c r="A19" s="4" t="s">
        <v>16</v>
      </c>
      <c r="B19" s="2">
        <v>12192959.999999998</v>
      </c>
      <c r="C19" s="2">
        <v>16263174</v>
      </c>
      <c r="D19" s="2">
        <v>3031280</v>
      </c>
      <c r="E19" s="2"/>
      <c r="F19" s="2">
        <v>777870</v>
      </c>
      <c r="G19" s="2"/>
      <c r="H19" s="2">
        <v>6227267.9999999991</v>
      </c>
      <c r="I19" s="2"/>
      <c r="J19" s="2"/>
      <c r="K19" s="2"/>
      <c r="L19" s="1">
        <f t="shared" ref="L19" si="6">B19+D19+F19+H19+J19</f>
        <v>22229377.999999996</v>
      </c>
      <c r="M19" s="13">
        <f t="shared" ref="M19" si="7">C19+E19+G19+I19+K19</f>
        <v>16263174</v>
      </c>
      <c r="N19" s="17">
        <f t="shared" ref="N19" si="8">L19+M19</f>
        <v>38492552</v>
      </c>
      <c r="P19" s="4" t="s">
        <v>16</v>
      </c>
      <c r="Q19" s="2">
        <v>2682</v>
      </c>
      <c r="R19" s="2">
        <v>3124</v>
      </c>
      <c r="S19" s="2">
        <v>965</v>
      </c>
      <c r="T19" s="2">
        <v>0</v>
      </c>
      <c r="U19" s="2">
        <v>201</v>
      </c>
      <c r="V19" s="2">
        <v>0</v>
      </c>
      <c r="W19" s="2">
        <v>1361</v>
      </c>
      <c r="X19" s="2">
        <v>0</v>
      </c>
      <c r="Y19" s="2">
        <v>0</v>
      </c>
      <c r="Z19" s="2">
        <v>0</v>
      </c>
      <c r="AA19" s="1">
        <f t="shared" ref="AA19" si="9">Q19+S19+U19+W19+Y19</f>
        <v>5209</v>
      </c>
      <c r="AB19" s="13">
        <f t="shared" ref="AB19" si="10">R19+T19+V19+X19+Z19</f>
        <v>3124</v>
      </c>
      <c r="AC19" s="14">
        <f t="shared" ref="AC19" si="11">AA19+AB19</f>
        <v>8333</v>
      </c>
      <c r="AE19" s="4" t="s">
        <v>16</v>
      </c>
      <c r="AF19" s="2">
        <f t="shared" si="5"/>
        <v>4546.2192393736013</v>
      </c>
      <c r="AG19" s="2">
        <f t="shared" si="0"/>
        <v>5205.8815620998721</v>
      </c>
      <c r="AH19" s="2">
        <f t="shared" si="0"/>
        <v>3141.2227979274612</v>
      </c>
      <c r="AI19" s="2" t="str">
        <f t="shared" si="0"/>
        <v>N.A.</v>
      </c>
      <c r="AJ19" s="2">
        <f t="shared" si="0"/>
        <v>3870</v>
      </c>
      <c r="AK19" s="2" t="str">
        <f t="shared" si="0"/>
        <v>N.A.</v>
      </c>
      <c r="AL19" s="2">
        <f t="shared" si="0"/>
        <v>4575.5091844232174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4267.4943367248989</v>
      </c>
      <c r="AQ19" s="13">
        <f t="shared" ref="AQ19" si="13">IFERROR(M19/AB19, "N.A.")</f>
        <v>5205.8815620998721</v>
      </c>
      <c r="AR19" s="14">
        <f t="shared" ref="AR19" si="14">IFERROR(N19/AC19, "N.A.")</f>
        <v>4619.2910116404655</v>
      </c>
    </row>
    <row r="20" spans="1:44" ht="15" customHeight="1" thickBot="1" x14ac:dyDescent="0.3">
      <c r="A20" s="5" t="s">
        <v>0</v>
      </c>
      <c r="B20" s="24">
        <f>B19+C19</f>
        <v>28456134</v>
      </c>
      <c r="C20" s="26"/>
      <c r="D20" s="24">
        <f>D19+E19</f>
        <v>3031280</v>
      </c>
      <c r="E20" s="26"/>
      <c r="F20" s="24">
        <f>F19+G19</f>
        <v>777870</v>
      </c>
      <c r="G20" s="26"/>
      <c r="H20" s="24">
        <f>H19+I19</f>
        <v>6227267.9999999991</v>
      </c>
      <c r="I20" s="26"/>
      <c r="J20" s="24">
        <f>J19+K19</f>
        <v>0</v>
      </c>
      <c r="K20" s="26"/>
      <c r="L20" s="24">
        <f>L19+M19</f>
        <v>38492552</v>
      </c>
      <c r="M20" s="25"/>
      <c r="N20" s="18">
        <f>B20+D20+F20+H20+J20</f>
        <v>38492552</v>
      </c>
      <c r="P20" s="5" t="s">
        <v>0</v>
      </c>
      <c r="Q20" s="24">
        <f>Q19+R19</f>
        <v>5806</v>
      </c>
      <c r="R20" s="26"/>
      <c r="S20" s="24">
        <f>S19+T19</f>
        <v>965</v>
      </c>
      <c r="T20" s="26"/>
      <c r="U20" s="24">
        <f>U19+V19</f>
        <v>201</v>
      </c>
      <c r="V20" s="26"/>
      <c r="W20" s="24">
        <f>W19+X19</f>
        <v>1361</v>
      </c>
      <c r="X20" s="26"/>
      <c r="Y20" s="24">
        <f>Y19+Z19</f>
        <v>0</v>
      </c>
      <c r="Z20" s="26"/>
      <c r="AA20" s="24">
        <f>AA19+AB19</f>
        <v>8333</v>
      </c>
      <c r="AB20" s="26"/>
      <c r="AC20" s="19">
        <f>Q20+S20+U20+W20+Y20</f>
        <v>8333</v>
      </c>
      <c r="AE20" s="5" t="s">
        <v>0</v>
      </c>
      <c r="AF20" s="27">
        <f>IFERROR(B20/Q20,"N.A.")</f>
        <v>4901.1598346538067</v>
      </c>
      <c r="AG20" s="28"/>
      <c r="AH20" s="27">
        <f>IFERROR(D20/S20,"N.A.")</f>
        <v>3141.2227979274612</v>
      </c>
      <c r="AI20" s="28"/>
      <c r="AJ20" s="27">
        <f>IFERROR(F20/U20,"N.A.")</f>
        <v>3870</v>
      </c>
      <c r="AK20" s="28"/>
      <c r="AL20" s="27">
        <f>IFERROR(H20/W20,"N.A.")</f>
        <v>4575.5091844232174</v>
      </c>
      <c r="AM20" s="28"/>
      <c r="AN20" s="27" t="str">
        <f>IFERROR(J20/Y20,"N.A.")</f>
        <v>N.A.</v>
      </c>
      <c r="AO20" s="28"/>
      <c r="AP20" s="27">
        <f>IFERROR(L20/AA20,"N.A.")</f>
        <v>4619.2910116404655</v>
      </c>
      <c r="AQ20" s="28"/>
      <c r="AR20" s="16">
        <f>IFERROR(N20/AC20, "N.A.")</f>
        <v>4619.2910116404655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2333610</v>
      </c>
      <c r="C27" s="2"/>
      <c r="D27" s="2">
        <v>2685560</v>
      </c>
      <c r="E27" s="2"/>
      <c r="F27" s="2">
        <v>777870</v>
      </c>
      <c r="G27" s="2"/>
      <c r="H27" s="2">
        <v>4854614</v>
      </c>
      <c r="I27" s="2"/>
      <c r="J27" s="2"/>
      <c r="K27" s="2"/>
      <c r="L27" s="1">
        <f>B27+D27+F27+H27+J27</f>
        <v>10651654</v>
      </c>
      <c r="M27" s="13">
        <f>C27+E27+G27+I27+K27</f>
        <v>0</v>
      </c>
      <c r="N27" s="14">
        <f>L27+M27</f>
        <v>10651654</v>
      </c>
      <c r="P27" s="3" t="s">
        <v>12</v>
      </c>
      <c r="Q27" s="2">
        <v>402</v>
      </c>
      <c r="R27" s="2">
        <v>0</v>
      </c>
      <c r="S27" s="2">
        <v>764</v>
      </c>
      <c r="T27" s="2">
        <v>0</v>
      </c>
      <c r="U27" s="2">
        <v>201</v>
      </c>
      <c r="V27" s="2">
        <v>0</v>
      </c>
      <c r="W27" s="2">
        <v>781</v>
      </c>
      <c r="X27" s="2">
        <v>0</v>
      </c>
      <c r="Y27" s="2">
        <v>0</v>
      </c>
      <c r="Z27" s="2">
        <v>0</v>
      </c>
      <c r="AA27" s="1">
        <f>Q27+S27+U27+W27+Y27</f>
        <v>2148</v>
      </c>
      <c r="AB27" s="13">
        <f>R27+T27+V27+X27+Z27</f>
        <v>0</v>
      </c>
      <c r="AC27" s="14">
        <f>AA27+AB27</f>
        <v>2148</v>
      </c>
      <c r="AE27" s="3" t="s">
        <v>12</v>
      </c>
      <c r="AF27" s="2">
        <f>IFERROR(B27/Q27, "N.A.")</f>
        <v>5805</v>
      </c>
      <c r="AG27" s="2" t="str">
        <f t="shared" ref="AG27:AR31" si="15">IFERROR(C27/R27, "N.A.")</f>
        <v>N.A.</v>
      </c>
      <c r="AH27" s="2">
        <f t="shared" si="15"/>
        <v>3515.1308900523559</v>
      </c>
      <c r="AI27" s="2" t="str">
        <f t="shared" si="15"/>
        <v>N.A.</v>
      </c>
      <c r="AJ27" s="2">
        <f t="shared" si="15"/>
        <v>3870</v>
      </c>
      <c r="AK27" s="2" t="str">
        <f t="shared" si="15"/>
        <v>N.A.</v>
      </c>
      <c r="AL27" s="2">
        <f t="shared" si="15"/>
        <v>6215.8950064020482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4958.8705772811918</v>
      </c>
      <c r="AQ27" s="13" t="str">
        <f t="shared" si="15"/>
        <v>N.A.</v>
      </c>
      <c r="AR27" s="14">
        <f t="shared" si="15"/>
        <v>4958.8705772811918</v>
      </c>
    </row>
    <row r="28" spans="1:44" ht="15" customHeight="1" thickBot="1" x14ac:dyDescent="0.3">
      <c r="A28" s="3" t="s">
        <v>13</v>
      </c>
      <c r="B28" s="2">
        <v>2572440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2572440</v>
      </c>
      <c r="M28" s="13">
        <f t="shared" si="16"/>
        <v>0</v>
      </c>
      <c r="N28" s="14">
        <f t="shared" ref="N28:N30" si="17">L28+M28</f>
        <v>2572440</v>
      </c>
      <c r="P28" s="3" t="s">
        <v>13</v>
      </c>
      <c r="Q28" s="2">
        <v>310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310</v>
      </c>
      <c r="AB28" s="13">
        <f t="shared" si="18"/>
        <v>0</v>
      </c>
      <c r="AC28" s="14">
        <f t="shared" ref="AC28:AC30" si="19">AA28+AB28</f>
        <v>310</v>
      </c>
      <c r="AE28" s="3" t="s">
        <v>13</v>
      </c>
      <c r="AF28" s="2">
        <f t="shared" ref="AF28:AF31" si="20">IFERROR(B28/Q28, "N.A.")</f>
        <v>8298.1935483870966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8298.1935483870966</v>
      </c>
      <c r="AQ28" s="13" t="str">
        <f t="shared" si="15"/>
        <v>N.A.</v>
      </c>
      <c r="AR28" s="14">
        <f t="shared" si="15"/>
        <v>8298.1935483870966</v>
      </c>
    </row>
    <row r="29" spans="1:44" ht="15" customHeight="1" thickBot="1" x14ac:dyDescent="0.3">
      <c r="A29" s="3" t="s">
        <v>14</v>
      </c>
      <c r="B29" s="2">
        <v>4711440</v>
      </c>
      <c r="C29" s="2">
        <v>8340960</v>
      </c>
      <c r="D29" s="2"/>
      <c r="E29" s="2"/>
      <c r="F29" s="2"/>
      <c r="G29" s="2"/>
      <c r="H29" s="2"/>
      <c r="I29" s="2"/>
      <c r="J29" s="2"/>
      <c r="K29" s="2"/>
      <c r="L29" s="1">
        <f t="shared" si="16"/>
        <v>4711440</v>
      </c>
      <c r="M29" s="13">
        <f t="shared" si="16"/>
        <v>8340960</v>
      </c>
      <c r="N29" s="14">
        <f t="shared" si="17"/>
        <v>13052400</v>
      </c>
      <c r="P29" s="3" t="s">
        <v>14</v>
      </c>
      <c r="Q29" s="2">
        <v>1206</v>
      </c>
      <c r="R29" s="2">
        <v>1516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1206</v>
      </c>
      <c r="AB29" s="13">
        <f t="shared" si="18"/>
        <v>1516</v>
      </c>
      <c r="AC29" s="14">
        <f t="shared" si="19"/>
        <v>2722</v>
      </c>
      <c r="AE29" s="3" t="s">
        <v>14</v>
      </c>
      <c r="AF29" s="2">
        <f t="shared" si="20"/>
        <v>3906.6666666666665</v>
      </c>
      <c r="AG29" s="2">
        <f t="shared" si="15"/>
        <v>5501.9525065963062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3906.6666666666665</v>
      </c>
      <c r="AQ29" s="13">
        <f t="shared" si="15"/>
        <v>5501.9525065963062</v>
      </c>
      <c r="AR29" s="14">
        <f t="shared" si="15"/>
        <v>4795.1506245407791</v>
      </c>
    </row>
    <row r="30" spans="1:44" ht="15" customHeight="1" thickBot="1" x14ac:dyDescent="0.3">
      <c r="A30" s="3" t="s">
        <v>15</v>
      </c>
      <c r="B30" s="2">
        <v>518580</v>
      </c>
      <c r="C30" s="2"/>
      <c r="D30" s="2">
        <v>345720</v>
      </c>
      <c r="E30" s="2"/>
      <c r="F30" s="2"/>
      <c r="G30" s="2"/>
      <c r="H30" s="2"/>
      <c r="I30" s="2"/>
      <c r="J30" s="2"/>
      <c r="K30" s="2"/>
      <c r="L30" s="1">
        <f t="shared" si="16"/>
        <v>864300</v>
      </c>
      <c r="M30" s="13">
        <f t="shared" si="16"/>
        <v>0</v>
      </c>
      <c r="N30" s="14">
        <f t="shared" si="17"/>
        <v>864300</v>
      </c>
      <c r="P30" s="3" t="s">
        <v>15</v>
      </c>
      <c r="Q30" s="2">
        <v>201</v>
      </c>
      <c r="R30" s="2">
        <v>0</v>
      </c>
      <c r="S30" s="2">
        <v>201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402</v>
      </c>
      <c r="AB30" s="13">
        <f t="shared" si="18"/>
        <v>0</v>
      </c>
      <c r="AC30" s="17">
        <f t="shared" si="19"/>
        <v>402</v>
      </c>
      <c r="AE30" s="3" t="s">
        <v>15</v>
      </c>
      <c r="AF30" s="2">
        <f t="shared" si="20"/>
        <v>2580</v>
      </c>
      <c r="AG30" s="2" t="str">
        <f t="shared" si="15"/>
        <v>N.A.</v>
      </c>
      <c r="AH30" s="2">
        <f t="shared" si="15"/>
        <v>1720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2150</v>
      </c>
      <c r="AQ30" s="13" t="str">
        <f t="shared" si="15"/>
        <v>N.A.</v>
      </c>
      <c r="AR30" s="14">
        <f t="shared" si="15"/>
        <v>2150</v>
      </c>
    </row>
    <row r="31" spans="1:44" ht="15" customHeight="1" thickBot="1" x14ac:dyDescent="0.3">
      <c r="A31" s="4" t="s">
        <v>16</v>
      </c>
      <c r="B31" s="2">
        <v>10136070.000000002</v>
      </c>
      <c r="C31" s="2">
        <v>8340960</v>
      </c>
      <c r="D31" s="2">
        <v>3031280</v>
      </c>
      <c r="E31" s="2"/>
      <c r="F31" s="2">
        <v>777870</v>
      </c>
      <c r="G31" s="2"/>
      <c r="H31" s="2">
        <v>4854614</v>
      </c>
      <c r="I31" s="2"/>
      <c r="J31" s="2"/>
      <c r="K31" s="2"/>
      <c r="L31" s="1">
        <f t="shared" ref="L31" si="21">B31+D31+F31+H31+J31</f>
        <v>18799834</v>
      </c>
      <c r="M31" s="13">
        <f t="shared" ref="M31" si="22">C31+E31+G31+I31+K31</f>
        <v>8340960</v>
      </c>
      <c r="N31" s="17">
        <f t="shared" ref="N31" si="23">L31+M31</f>
        <v>27140794</v>
      </c>
      <c r="P31" s="4" t="s">
        <v>16</v>
      </c>
      <c r="Q31" s="2">
        <v>2119</v>
      </c>
      <c r="R31" s="2">
        <v>1516</v>
      </c>
      <c r="S31" s="2">
        <v>965</v>
      </c>
      <c r="T31" s="2">
        <v>0</v>
      </c>
      <c r="U31" s="2">
        <v>201</v>
      </c>
      <c r="V31" s="2">
        <v>0</v>
      </c>
      <c r="W31" s="2">
        <v>781</v>
      </c>
      <c r="X31" s="2">
        <v>0</v>
      </c>
      <c r="Y31" s="2">
        <v>0</v>
      </c>
      <c r="Z31" s="2">
        <v>0</v>
      </c>
      <c r="AA31" s="1">
        <f t="shared" ref="AA31" si="24">Q31+S31+U31+W31+Y31</f>
        <v>4066</v>
      </c>
      <c r="AB31" s="13">
        <f t="shared" ref="AB31" si="25">R31+T31+V31+X31+Z31</f>
        <v>1516</v>
      </c>
      <c r="AC31" s="14">
        <f t="shared" ref="AC31" si="26">AA31+AB31</f>
        <v>5582</v>
      </c>
      <c r="AE31" s="4" t="s">
        <v>16</v>
      </c>
      <c r="AF31" s="2">
        <f t="shared" si="20"/>
        <v>4783.4214252005668</v>
      </c>
      <c r="AG31" s="2">
        <f t="shared" si="15"/>
        <v>5501.9525065963062</v>
      </c>
      <c r="AH31" s="2">
        <f t="shared" si="15"/>
        <v>3141.2227979274612</v>
      </c>
      <c r="AI31" s="2" t="str">
        <f t="shared" si="15"/>
        <v>N.A.</v>
      </c>
      <c r="AJ31" s="2">
        <f t="shared" si="15"/>
        <v>3870</v>
      </c>
      <c r="AK31" s="2" t="str">
        <f t="shared" si="15"/>
        <v>N.A.</v>
      </c>
      <c r="AL31" s="2">
        <f t="shared" si="15"/>
        <v>6215.8950064020482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4623.667978357108</v>
      </c>
      <c r="AQ31" s="13">
        <f t="shared" ref="AQ31" si="28">IFERROR(M31/AB31, "N.A.")</f>
        <v>5501.9525065963062</v>
      </c>
      <c r="AR31" s="14">
        <f t="shared" ref="AR31" si="29">IFERROR(N31/AC31, "N.A.")</f>
        <v>4862.1988534575421</v>
      </c>
    </row>
    <row r="32" spans="1:44" ht="15" customHeight="1" thickBot="1" x14ac:dyDescent="0.3">
      <c r="A32" s="5" t="s">
        <v>0</v>
      </c>
      <c r="B32" s="24">
        <f>B31+C31</f>
        <v>18477030</v>
      </c>
      <c r="C32" s="26"/>
      <c r="D32" s="24">
        <f>D31+E31</f>
        <v>3031280</v>
      </c>
      <c r="E32" s="26"/>
      <c r="F32" s="24">
        <f>F31+G31</f>
        <v>777870</v>
      </c>
      <c r="G32" s="26"/>
      <c r="H32" s="24">
        <f>H31+I31</f>
        <v>4854614</v>
      </c>
      <c r="I32" s="26"/>
      <c r="J32" s="24">
        <f>J31+K31</f>
        <v>0</v>
      </c>
      <c r="K32" s="26"/>
      <c r="L32" s="24">
        <f>L31+M31</f>
        <v>27140794</v>
      </c>
      <c r="M32" s="25"/>
      <c r="N32" s="18">
        <f>B32+D32+F32+H32+J32</f>
        <v>27140794</v>
      </c>
      <c r="P32" s="5" t="s">
        <v>0</v>
      </c>
      <c r="Q32" s="24">
        <f>Q31+R31</f>
        <v>3635</v>
      </c>
      <c r="R32" s="26"/>
      <c r="S32" s="24">
        <f>S31+T31</f>
        <v>965</v>
      </c>
      <c r="T32" s="26"/>
      <c r="U32" s="24">
        <f>U31+V31</f>
        <v>201</v>
      </c>
      <c r="V32" s="26"/>
      <c r="W32" s="24">
        <f>W31+X31</f>
        <v>781</v>
      </c>
      <c r="X32" s="26"/>
      <c r="Y32" s="24">
        <f>Y31+Z31</f>
        <v>0</v>
      </c>
      <c r="Z32" s="26"/>
      <c r="AA32" s="24">
        <f>AA31+AB31</f>
        <v>5582</v>
      </c>
      <c r="AB32" s="26"/>
      <c r="AC32" s="19">
        <f>Q32+S32+U32+W32+Y32</f>
        <v>5582</v>
      </c>
      <c r="AE32" s="5" t="s">
        <v>0</v>
      </c>
      <c r="AF32" s="27">
        <f>IFERROR(B32/Q32,"N.A.")</f>
        <v>5083.089408528198</v>
      </c>
      <c r="AG32" s="28"/>
      <c r="AH32" s="27">
        <f>IFERROR(D32/S32,"N.A.")</f>
        <v>3141.2227979274612</v>
      </c>
      <c r="AI32" s="28"/>
      <c r="AJ32" s="27">
        <f>IFERROR(F32/U32,"N.A.")</f>
        <v>3870</v>
      </c>
      <c r="AK32" s="28"/>
      <c r="AL32" s="27">
        <f>IFERROR(H32/W32,"N.A.")</f>
        <v>6215.8950064020482</v>
      </c>
      <c r="AM32" s="28"/>
      <c r="AN32" s="27" t="str">
        <f>IFERROR(J32/Y32,"N.A.")</f>
        <v>N.A.</v>
      </c>
      <c r="AO32" s="28"/>
      <c r="AP32" s="27">
        <f>IFERROR(L32/AA32,"N.A.")</f>
        <v>4862.1988534575421</v>
      </c>
      <c r="AQ32" s="28"/>
      <c r="AR32" s="16">
        <f>IFERROR(N32/AC32, "N.A.")</f>
        <v>4862.1988534575421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1372654</v>
      </c>
      <c r="I39" s="2"/>
      <c r="J39" s="2"/>
      <c r="K39" s="2"/>
      <c r="L39" s="1">
        <f>B39+D39+F39+H39+J39</f>
        <v>1372654</v>
      </c>
      <c r="M39" s="13">
        <f>C39+E39+G39+I39+K39</f>
        <v>0</v>
      </c>
      <c r="N39" s="14">
        <f>L39+M39</f>
        <v>1372654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580</v>
      </c>
      <c r="X39" s="2">
        <v>0</v>
      </c>
      <c r="Y39" s="2">
        <v>0</v>
      </c>
      <c r="Z39" s="2">
        <v>0</v>
      </c>
      <c r="AA39" s="1">
        <f>Q39+S39+U39+W39+Y39</f>
        <v>580</v>
      </c>
      <c r="AB39" s="13">
        <f>R39+T39+V39+X39+Z39</f>
        <v>0</v>
      </c>
      <c r="AC39" s="14">
        <f>AA39+AB39</f>
        <v>580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2366.6448275862067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2366.6448275862067</v>
      </c>
      <c r="AQ39" s="13" t="str">
        <f t="shared" si="30"/>
        <v>N.A.</v>
      </c>
      <c r="AR39" s="14">
        <f t="shared" si="30"/>
        <v>2366.6448275862067</v>
      </c>
    </row>
    <row r="40" spans="1:44" ht="15" customHeight="1" thickBot="1" x14ac:dyDescent="0.3">
      <c r="A40" s="3" t="s">
        <v>13</v>
      </c>
      <c r="B40" s="2">
        <v>207690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207690</v>
      </c>
      <c r="M40" s="13">
        <f t="shared" si="31"/>
        <v>0</v>
      </c>
      <c r="N40" s="14">
        <f t="shared" ref="N40:N42" si="32">L40+M40</f>
        <v>207690</v>
      </c>
      <c r="P40" s="3" t="s">
        <v>13</v>
      </c>
      <c r="Q40" s="2">
        <v>161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161</v>
      </c>
      <c r="AB40" s="13">
        <f t="shared" si="33"/>
        <v>0</v>
      </c>
      <c r="AC40" s="14">
        <f t="shared" ref="AC40:AC42" si="34">AA40+AB40</f>
        <v>161</v>
      </c>
      <c r="AE40" s="3" t="s">
        <v>13</v>
      </c>
      <c r="AF40" s="2">
        <f t="shared" ref="AF40:AF43" si="35">IFERROR(B40/Q40, "N.A.")</f>
        <v>1290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1290</v>
      </c>
      <c r="AQ40" s="13" t="str">
        <f t="shared" si="30"/>
        <v>N.A.</v>
      </c>
      <c r="AR40" s="14">
        <f t="shared" si="30"/>
        <v>1290</v>
      </c>
    </row>
    <row r="41" spans="1:44" ht="15" customHeight="1" thickBot="1" x14ac:dyDescent="0.3">
      <c r="A41" s="3" t="s">
        <v>14</v>
      </c>
      <c r="B41" s="2">
        <v>1849200</v>
      </c>
      <c r="C41" s="2">
        <v>7922214.0000000019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1849200</v>
      </c>
      <c r="M41" s="13">
        <f t="shared" si="31"/>
        <v>7922214.0000000019</v>
      </c>
      <c r="N41" s="14">
        <f t="shared" si="32"/>
        <v>9771414.0000000019</v>
      </c>
      <c r="P41" s="3" t="s">
        <v>14</v>
      </c>
      <c r="Q41" s="2">
        <v>402</v>
      </c>
      <c r="R41" s="2">
        <v>1608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402</v>
      </c>
      <c r="AB41" s="13">
        <f t="shared" si="33"/>
        <v>1608</v>
      </c>
      <c r="AC41" s="14">
        <f t="shared" si="34"/>
        <v>2010</v>
      </c>
      <c r="AE41" s="3" t="s">
        <v>14</v>
      </c>
      <c r="AF41" s="2">
        <f t="shared" si="35"/>
        <v>4600</v>
      </c>
      <c r="AG41" s="2">
        <f t="shared" si="30"/>
        <v>4926.7500000000009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4600</v>
      </c>
      <c r="AQ41" s="13">
        <f t="shared" si="30"/>
        <v>4926.7500000000009</v>
      </c>
      <c r="AR41" s="14">
        <f t="shared" si="30"/>
        <v>4861.4000000000005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2056890</v>
      </c>
      <c r="C43" s="2">
        <v>7922214.0000000019</v>
      </c>
      <c r="D43" s="2"/>
      <c r="E43" s="2"/>
      <c r="F43" s="2"/>
      <c r="G43" s="2"/>
      <c r="H43" s="2">
        <v>1372654</v>
      </c>
      <c r="I43" s="2"/>
      <c r="J43" s="2"/>
      <c r="K43" s="2"/>
      <c r="L43" s="1">
        <f t="shared" ref="L43" si="36">B43+D43+F43+H43+J43</f>
        <v>3429544</v>
      </c>
      <c r="M43" s="13">
        <f t="shared" ref="M43" si="37">C43+E43+G43+I43+K43</f>
        <v>7922214.0000000019</v>
      </c>
      <c r="N43" s="17">
        <f t="shared" ref="N43" si="38">L43+M43</f>
        <v>11351758.000000002</v>
      </c>
      <c r="P43" s="4" t="s">
        <v>16</v>
      </c>
      <c r="Q43" s="2">
        <v>563</v>
      </c>
      <c r="R43" s="2">
        <v>1608</v>
      </c>
      <c r="S43" s="2">
        <v>0</v>
      </c>
      <c r="T43" s="2">
        <v>0</v>
      </c>
      <c r="U43" s="2">
        <v>0</v>
      </c>
      <c r="V43" s="2">
        <v>0</v>
      </c>
      <c r="W43" s="2">
        <v>580</v>
      </c>
      <c r="X43" s="2">
        <v>0</v>
      </c>
      <c r="Y43" s="2">
        <v>0</v>
      </c>
      <c r="Z43" s="2">
        <v>0</v>
      </c>
      <c r="AA43" s="1">
        <f t="shared" ref="AA43" si="39">Q43+S43+U43+W43+Y43</f>
        <v>1143</v>
      </c>
      <c r="AB43" s="13">
        <f t="shared" ref="AB43" si="40">R43+T43+V43+X43+Z43</f>
        <v>1608</v>
      </c>
      <c r="AC43" s="17">
        <f t="shared" ref="AC43" si="41">AA43+AB43</f>
        <v>2751</v>
      </c>
      <c r="AE43" s="4" t="s">
        <v>16</v>
      </c>
      <c r="AF43" s="2">
        <f t="shared" si="35"/>
        <v>3653.4458259325042</v>
      </c>
      <c r="AG43" s="2">
        <f t="shared" si="30"/>
        <v>4926.7500000000009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2366.6448275862067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3000.4759405074365</v>
      </c>
      <c r="AQ43" s="13">
        <f t="shared" ref="AQ43" si="43">IFERROR(M43/AB43, "N.A.")</f>
        <v>4926.7500000000009</v>
      </c>
      <c r="AR43" s="14">
        <f t="shared" ref="AR43" si="44">IFERROR(N43/AC43, "N.A.")</f>
        <v>4126.4114867320977</v>
      </c>
    </row>
    <row r="44" spans="1:44" ht="15" customHeight="1" thickBot="1" x14ac:dyDescent="0.3">
      <c r="A44" s="5" t="s">
        <v>0</v>
      </c>
      <c r="B44" s="24">
        <f>B43+C43</f>
        <v>9979104.0000000019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1372654</v>
      </c>
      <c r="I44" s="26"/>
      <c r="J44" s="24">
        <f>J43+K43</f>
        <v>0</v>
      </c>
      <c r="K44" s="26"/>
      <c r="L44" s="24">
        <f>L43+M43</f>
        <v>11351758.000000002</v>
      </c>
      <c r="M44" s="25"/>
      <c r="N44" s="18">
        <f>B44+D44+F44+H44+J44</f>
        <v>11351758.000000002</v>
      </c>
      <c r="P44" s="5" t="s">
        <v>0</v>
      </c>
      <c r="Q44" s="24">
        <f>Q43+R43</f>
        <v>2171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580</v>
      </c>
      <c r="X44" s="26"/>
      <c r="Y44" s="24">
        <f>Y43+Z43</f>
        <v>0</v>
      </c>
      <c r="Z44" s="26"/>
      <c r="AA44" s="24">
        <f>AA43+AB43</f>
        <v>2751</v>
      </c>
      <c r="AB44" s="25"/>
      <c r="AC44" s="18">
        <f>Q44+S44+U44+W44+Y44</f>
        <v>2751</v>
      </c>
      <c r="AE44" s="5" t="s">
        <v>0</v>
      </c>
      <c r="AF44" s="27">
        <f>IFERROR(B44/Q44,"N.A.")</f>
        <v>4596.5472132657769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2366.6448275862067</v>
      </c>
      <c r="AM44" s="28"/>
      <c r="AN44" s="27" t="str">
        <f>IFERROR(J44/Y44,"N.A.")</f>
        <v>N.A.</v>
      </c>
      <c r="AO44" s="28"/>
      <c r="AP44" s="27">
        <f>IFERROR(L44/AA44,"N.A.")</f>
        <v>4126.4114867320977</v>
      </c>
      <c r="AQ44" s="28"/>
      <c r="AR44" s="16">
        <f>IFERROR(N44/AC44, "N.A.")</f>
        <v>4126.4114867320977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12477701.000000002</v>
      </c>
      <c r="C15" s="2"/>
      <c r="D15" s="2">
        <v>13312215.999999998</v>
      </c>
      <c r="E15" s="2"/>
      <c r="F15" s="2">
        <v>16011720</v>
      </c>
      <c r="G15" s="2"/>
      <c r="H15" s="2">
        <v>36669851.000000015</v>
      </c>
      <c r="I15" s="2"/>
      <c r="J15" s="2">
        <v>0</v>
      </c>
      <c r="K15" s="2"/>
      <c r="L15" s="1">
        <f>B15+D15+F15+H15+J15</f>
        <v>78471488.000000015</v>
      </c>
      <c r="M15" s="13">
        <f>C15+E15+G15+I15+K15</f>
        <v>0</v>
      </c>
      <c r="N15" s="14">
        <f>L15+M15</f>
        <v>78471488.000000015</v>
      </c>
      <c r="P15" s="3" t="s">
        <v>12</v>
      </c>
      <c r="Q15" s="2">
        <v>5020</v>
      </c>
      <c r="R15" s="2">
        <v>0</v>
      </c>
      <c r="S15" s="2">
        <v>3463</v>
      </c>
      <c r="T15" s="2">
        <v>0</v>
      </c>
      <c r="U15" s="2">
        <v>3370</v>
      </c>
      <c r="V15" s="2">
        <v>0</v>
      </c>
      <c r="W15" s="2">
        <v>15754</v>
      </c>
      <c r="X15" s="2">
        <v>0</v>
      </c>
      <c r="Y15" s="2">
        <v>4762</v>
      </c>
      <c r="Z15" s="2">
        <v>0</v>
      </c>
      <c r="AA15" s="1">
        <f>Q15+S15+U15+W15+Y15</f>
        <v>32369</v>
      </c>
      <c r="AB15" s="13">
        <f>R15+T15+V15+X15+Z15</f>
        <v>0</v>
      </c>
      <c r="AC15" s="14">
        <f>AA15+AB15</f>
        <v>32369</v>
      </c>
      <c r="AE15" s="3" t="s">
        <v>12</v>
      </c>
      <c r="AF15" s="2">
        <f>IFERROR(B15/Q15, "N.A.")</f>
        <v>2485.5978087649405</v>
      </c>
      <c r="AG15" s="2" t="str">
        <f t="shared" ref="AG15:AR19" si="0">IFERROR(C15/R15, "N.A.")</f>
        <v>N.A.</v>
      </c>
      <c r="AH15" s="2">
        <f t="shared" si="0"/>
        <v>3844.1282125324856</v>
      </c>
      <c r="AI15" s="2" t="str">
        <f t="shared" si="0"/>
        <v>N.A.</v>
      </c>
      <c r="AJ15" s="2">
        <f t="shared" si="0"/>
        <v>4751.252225519288</v>
      </c>
      <c r="AK15" s="2" t="str">
        <f t="shared" si="0"/>
        <v>N.A.</v>
      </c>
      <c r="AL15" s="2">
        <f t="shared" si="0"/>
        <v>2327.6533578773656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2424.2790324075509</v>
      </c>
      <c r="AQ15" s="13" t="str">
        <f t="shared" si="0"/>
        <v>N.A.</v>
      </c>
      <c r="AR15" s="14">
        <f t="shared" si="0"/>
        <v>2424.2790324075509</v>
      </c>
    </row>
    <row r="16" spans="1:44" ht="15" customHeight="1" thickBot="1" x14ac:dyDescent="0.3">
      <c r="A16" s="3" t="s">
        <v>13</v>
      </c>
      <c r="B16" s="2">
        <v>11068657.000000002</v>
      </c>
      <c r="C16" s="2">
        <v>2957719.9999999995</v>
      </c>
      <c r="D16" s="2">
        <v>46182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11114839.000000002</v>
      </c>
      <c r="M16" s="13">
        <f t="shared" si="1"/>
        <v>2957719.9999999995</v>
      </c>
      <c r="N16" s="14">
        <f t="shared" ref="N16:N18" si="2">L16+M16</f>
        <v>14072559.000000002</v>
      </c>
      <c r="P16" s="3" t="s">
        <v>13</v>
      </c>
      <c r="Q16" s="2">
        <v>5090</v>
      </c>
      <c r="R16" s="2">
        <v>650</v>
      </c>
      <c r="S16" s="2">
        <v>179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5269</v>
      </c>
      <c r="AB16" s="13">
        <f t="shared" si="3"/>
        <v>650</v>
      </c>
      <c r="AC16" s="14">
        <f t="shared" ref="AC16:AC18" si="4">AA16+AB16</f>
        <v>5919</v>
      </c>
      <c r="AE16" s="3" t="s">
        <v>13</v>
      </c>
      <c r="AF16" s="2">
        <f t="shared" ref="AF16:AF19" si="5">IFERROR(B16/Q16, "N.A.")</f>
        <v>2174.5888015717096</v>
      </c>
      <c r="AG16" s="2">
        <f t="shared" si="0"/>
        <v>4550.3384615384612</v>
      </c>
      <c r="AH16" s="2">
        <f t="shared" si="0"/>
        <v>258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2109.477889542608</v>
      </c>
      <c r="AQ16" s="13">
        <f t="shared" si="0"/>
        <v>4550.3384615384612</v>
      </c>
      <c r="AR16" s="14">
        <f t="shared" si="0"/>
        <v>2377.5230613279273</v>
      </c>
    </row>
    <row r="17" spans="1:44" ht="15" customHeight="1" thickBot="1" x14ac:dyDescent="0.3">
      <c r="A17" s="3" t="s">
        <v>14</v>
      </c>
      <c r="B17" s="2">
        <v>53433303</v>
      </c>
      <c r="C17" s="2">
        <v>352579365.00000012</v>
      </c>
      <c r="D17" s="2">
        <v>5971563.0000000009</v>
      </c>
      <c r="E17" s="2">
        <v>4790000</v>
      </c>
      <c r="F17" s="2"/>
      <c r="G17" s="2">
        <v>19208999.999999996</v>
      </c>
      <c r="H17" s="2"/>
      <c r="I17" s="2">
        <v>22993850</v>
      </c>
      <c r="J17" s="2">
        <v>0</v>
      </c>
      <c r="K17" s="2"/>
      <c r="L17" s="1">
        <f t="shared" si="1"/>
        <v>59404866</v>
      </c>
      <c r="M17" s="13">
        <f t="shared" si="1"/>
        <v>399572215.00000012</v>
      </c>
      <c r="N17" s="14">
        <f t="shared" si="2"/>
        <v>458977081.00000012</v>
      </c>
      <c r="P17" s="3" t="s">
        <v>14</v>
      </c>
      <c r="Q17" s="2">
        <v>15839</v>
      </c>
      <c r="R17" s="2">
        <v>52147</v>
      </c>
      <c r="S17" s="2">
        <v>2050</v>
      </c>
      <c r="T17" s="2">
        <v>434</v>
      </c>
      <c r="U17" s="2">
        <v>0</v>
      </c>
      <c r="V17" s="2">
        <v>2882</v>
      </c>
      <c r="W17" s="2">
        <v>0</v>
      </c>
      <c r="X17" s="2">
        <v>3555</v>
      </c>
      <c r="Y17" s="2">
        <v>3602</v>
      </c>
      <c r="Z17" s="2">
        <v>0</v>
      </c>
      <c r="AA17" s="1">
        <f t="shared" si="3"/>
        <v>21491</v>
      </c>
      <c r="AB17" s="13">
        <f t="shared" si="3"/>
        <v>59018</v>
      </c>
      <c r="AC17" s="14">
        <f t="shared" si="4"/>
        <v>80509</v>
      </c>
      <c r="AE17" s="3" t="s">
        <v>14</v>
      </c>
      <c r="AF17" s="2">
        <f t="shared" si="5"/>
        <v>3373.5275585579898</v>
      </c>
      <c r="AG17" s="2">
        <f t="shared" si="0"/>
        <v>6761.2588451876445</v>
      </c>
      <c r="AH17" s="2">
        <f t="shared" si="0"/>
        <v>2912.9575609756102</v>
      </c>
      <c r="AI17" s="2">
        <f t="shared" si="0"/>
        <v>11036.866359447005</v>
      </c>
      <c r="AJ17" s="2" t="str">
        <f t="shared" si="0"/>
        <v>N.A.</v>
      </c>
      <c r="AK17" s="2">
        <f t="shared" si="0"/>
        <v>6665.1630811936138</v>
      </c>
      <c r="AL17" s="2" t="str">
        <f t="shared" si="0"/>
        <v>N.A.</v>
      </c>
      <c r="AM17" s="2">
        <f t="shared" si="0"/>
        <v>6468.0309423347398</v>
      </c>
      <c r="AN17" s="2">
        <f t="shared" si="0"/>
        <v>0</v>
      </c>
      <c r="AO17" s="2" t="str">
        <f t="shared" si="0"/>
        <v>N.A.</v>
      </c>
      <c r="AP17" s="15">
        <f t="shared" si="0"/>
        <v>2764.1741193988182</v>
      </c>
      <c r="AQ17" s="13">
        <f t="shared" si="0"/>
        <v>6770.3448947778661</v>
      </c>
      <c r="AR17" s="14">
        <f t="shared" si="0"/>
        <v>5700.9412736464265</v>
      </c>
    </row>
    <row r="18" spans="1:44" ht="15" customHeight="1" thickBot="1" x14ac:dyDescent="0.3">
      <c r="A18" s="3" t="s">
        <v>15</v>
      </c>
      <c r="B18" s="2">
        <v>2877922.0000000005</v>
      </c>
      <c r="C18" s="2">
        <v>55470</v>
      </c>
      <c r="D18" s="2">
        <v>866880.00000000012</v>
      </c>
      <c r="E18" s="2">
        <v>554700</v>
      </c>
      <c r="F18" s="2"/>
      <c r="G18" s="2">
        <v>4800937</v>
      </c>
      <c r="H18" s="2">
        <v>1551747.9999999995</v>
      </c>
      <c r="I18" s="2"/>
      <c r="J18" s="2">
        <v>0</v>
      </c>
      <c r="K18" s="2"/>
      <c r="L18" s="1">
        <f t="shared" si="1"/>
        <v>5296550</v>
      </c>
      <c r="M18" s="13">
        <f t="shared" si="1"/>
        <v>5411107</v>
      </c>
      <c r="N18" s="14">
        <f t="shared" si="2"/>
        <v>10707657</v>
      </c>
      <c r="P18" s="3" t="s">
        <v>15</v>
      </c>
      <c r="Q18" s="2">
        <v>1651</v>
      </c>
      <c r="R18" s="2">
        <v>182</v>
      </c>
      <c r="S18" s="2">
        <v>1089</v>
      </c>
      <c r="T18" s="2">
        <v>172</v>
      </c>
      <c r="U18" s="2">
        <v>0</v>
      </c>
      <c r="V18" s="2">
        <v>1914</v>
      </c>
      <c r="W18" s="2">
        <v>7418</v>
      </c>
      <c r="X18" s="2">
        <v>0</v>
      </c>
      <c r="Y18" s="2">
        <v>4652</v>
      </c>
      <c r="Z18" s="2">
        <v>0</v>
      </c>
      <c r="AA18" s="1">
        <f t="shared" si="3"/>
        <v>14810</v>
      </c>
      <c r="AB18" s="13">
        <f t="shared" si="3"/>
        <v>2268</v>
      </c>
      <c r="AC18" s="17">
        <f t="shared" si="4"/>
        <v>17078</v>
      </c>
      <c r="AE18" s="3" t="s">
        <v>15</v>
      </c>
      <c r="AF18" s="2">
        <f t="shared" si="5"/>
        <v>1743.1387038158693</v>
      </c>
      <c r="AG18" s="2">
        <f t="shared" si="0"/>
        <v>304.7802197802198</v>
      </c>
      <c r="AH18" s="2">
        <f t="shared" si="0"/>
        <v>796.03305785123973</v>
      </c>
      <c r="AI18" s="2">
        <f t="shared" si="0"/>
        <v>3225</v>
      </c>
      <c r="AJ18" s="2" t="str">
        <f t="shared" si="0"/>
        <v>N.A.</v>
      </c>
      <c r="AK18" s="2">
        <f t="shared" si="0"/>
        <v>2508.3265412748169</v>
      </c>
      <c r="AL18" s="2">
        <f t="shared" si="0"/>
        <v>209.18684281477482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357.63335584064822</v>
      </c>
      <c r="AQ18" s="13">
        <f t="shared" si="0"/>
        <v>2385.8496472663142</v>
      </c>
      <c r="AR18" s="14">
        <f t="shared" si="0"/>
        <v>626.98541983838857</v>
      </c>
    </row>
    <row r="19" spans="1:44" ht="15" customHeight="1" thickBot="1" x14ac:dyDescent="0.3">
      <c r="A19" s="4" t="s">
        <v>16</v>
      </c>
      <c r="B19" s="2">
        <v>79857582.999999955</v>
      </c>
      <c r="C19" s="2">
        <v>355592555.00000018</v>
      </c>
      <c r="D19" s="2">
        <v>20196841</v>
      </c>
      <c r="E19" s="2">
        <v>5344700</v>
      </c>
      <c r="F19" s="2">
        <v>16011720</v>
      </c>
      <c r="G19" s="2">
        <v>24009937.000000004</v>
      </c>
      <c r="H19" s="2">
        <v>38221598.999999985</v>
      </c>
      <c r="I19" s="2">
        <v>22993850</v>
      </c>
      <c r="J19" s="2">
        <v>0</v>
      </c>
      <c r="K19" s="2"/>
      <c r="L19" s="1">
        <f t="shared" ref="L19" si="6">B19+D19+F19+H19+J19</f>
        <v>154287742.99999994</v>
      </c>
      <c r="M19" s="13">
        <f t="shared" ref="M19" si="7">C19+E19+G19+I19+K19</f>
        <v>407941042.00000018</v>
      </c>
      <c r="N19" s="17">
        <f t="shared" ref="N19" si="8">L19+M19</f>
        <v>562228785.00000012</v>
      </c>
      <c r="P19" s="4" t="s">
        <v>16</v>
      </c>
      <c r="Q19" s="2">
        <v>27600</v>
      </c>
      <c r="R19" s="2">
        <v>52979</v>
      </c>
      <c r="S19" s="2">
        <v>6781</v>
      </c>
      <c r="T19" s="2">
        <v>606</v>
      </c>
      <c r="U19" s="2">
        <v>3370</v>
      </c>
      <c r="V19" s="2">
        <v>4796</v>
      </c>
      <c r="W19" s="2">
        <v>23172</v>
      </c>
      <c r="X19" s="2">
        <v>3555</v>
      </c>
      <c r="Y19" s="2">
        <v>13016</v>
      </c>
      <c r="Z19" s="2">
        <v>0</v>
      </c>
      <c r="AA19" s="1">
        <f t="shared" ref="AA19" si="9">Q19+S19+U19+W19+Y19</f>
        <v>73939</v>
      </c>
      <c r="AB19" s="13">
        <f t="shared" ref="AB19" si="10">R19+T19+V19+X19+Z19</f>
        <v>61936</v>
      </c>
      <c r="AC19" s="14">
        <f t="shared" ref="AC19" si="11">AA19+AB19</f>
        <v>135875</v>
      </c>
      <c r="AE19" s="4" t="s">
        <v>16</v>
      </c>
      <c r="AF19" s="2">
        <f t="shared" si="5"/>
        <v>2893.3906884057956</v>
      </c>
      <c r="AG19" s="2">
        <f t="shared" si="0"/>
        <v>6711.9529436191733</v>
      </c>
      <c r="AH19" s="2">
        <f t="shared" si="0"/>
        <v>2978.4458044536204</v>
      </c>
      <c r="AI19" s="2">
        <f t="shared" si="0"/>
        <v>8819.63696369637</v>
      </c>
      <c r="AJ19" s="2">
        <f t="shared" si="0"/>
        <v>4751.252225519288</v>
      </c>
      <c r="AK19" s="2">
        <f t="shared" si="0"/>
        <v>5006.2420767306094</v>
      </c>
      <c r="AL19" s="2">
        <f t="shared" si="0"/>
        <v>1649.4734593474877</v>
      </c>
      <c r="AM19" s="2">
        <f t="shared" si="0"/>
        <v>6468.0309423347398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2086.6896090020145</v>
      </c>
      <c r="AQ19" s="13">
        <f t="shared" ref="AQ19" si="13">IFERROR(M19/AB19, "N.A.")</f>
        <v>6586.4931865151157</v>
      </c>
      <c r="AR19" s="14">
        <f t="shared" ref="AR19" si="14">IFERROR(N19/AC19, "N.A.")</f>
        <v>4137.8383440662383</v>
      </c>
    </row>
    <row r="20" spans="1:44" ht="15" customHeight="1" thickBot="1" x14ac:dyDescent="0.3">
      <c r="A20" s="5" t="s">
        <v>0</v>
      </c>
      <c r="B20" s="24">
        <f>B19+C19</f>
        <v>435450138.00000012</v>
      </c>
      <c r="C20" s="26"/>
      <c r="D20" s="24">
        <f>D19+E19</f>
        <v>25541541</v>
      </c>
      <c r="E20" s="26"/>
      <c r="F20" s="24">
        <f>F19+G19</f>
        <v>40021657</v>
      </c>
      <c r="G20" s="26"/>
      <c r="H20" s="24">
        <f>H19+I19</f>
        <v>61215448.999999985</v>
      </c>
      <c r="I20" s="26"/>
      <c r="J20" s="24">
        <f>J19+K19</f>
        <v>0</v>
      </c>
      <c r="K20" s="26"/>
      <c r="L20" s="24">
        <f>L19+M19</f>
        <v>562228785.00000012</v>
      </c>
      <c r="M20" s="25"/>
      <c r="N20" s="18">
        <f>B20+D20+F20+H20+J20</f>
        <v>562228785.00000012</v>
      </c>
      <c r="P20" s="5" t="s">
        <v>0</v>
      </c>
      <c r="Q20" s="24">
        <f>Q19+R19</f>
        <v>80579</v>
      </c>
      <c r="R20" s="26"/>
      <c r="S20" s="24">
        <f>S19+T19</f>
        <v>7387</v>
      </c>
      <c r="T20" s="26"/>
      <c r="U20" s="24">
        <f>U19+V19</f>
        <v>8166</v>
      </c>
      <c r="V20" s="26"/>
      <c r="W20" s="24">
        <f>W19+X19</f>
        <v>26727</v>
      </c>
      <c r="X20" s="26"/>
      <c r="Y20" s="24">
        <f>Y19+Z19</f>
        <v>13016</v>
      </c>
      <c r="Z20" s="26"/>
      <c r="AA20" s="24">
        <f>AA19+AB19</f>
        <v>135875</v>
      </c>
      <c r="AB20" s="26"/>
      <c r="AC20" s="19">
        <f>Q20+S20+U20+W20+Y20</f>
        <v>135875</v>
      </c>
      <c r="AE20" s="5" t="s">
        <v>0</v>
      </c>
      <c r="AF20" s="27">
        <f>IFERROR(B20/Q20,"N.A.")</f>
        <v>5404.0151652415652</v>
      </c>
      <c r="AG20" s="28"/>
      <c r="AH20" s="27">
        <f>IFERROR(D20/S20,"N.A.")</f>
        <v>3457.6338161635304</v>
      </c>
      <c r="AI20" s="28"/>
      <c r="AJ20" s="27">
        <f>IFERROR(F20/U20,"N.A.")</f>
        <v>4901.0111437668384</v>
      </c>
      <c r="AK20" s="28"/>
      <c r="AL20" s="27">
        <f>IFERROR(H20/W20,"N.A.")</f>
        <v>2290.3973135780293</v>
      </c>
      <c r="AM20" s="28"/>
      <c r="AN20" s="27">
        <f>IFERROR(J20/Y20,"N.A.")</f>
        <v>0</v>
      </c>
      <c r="AO20" s="28"/>
      <c r="AP20" s="27">
        <f>IFERROR(L20/AA20,"N.A.")</f>
        <v>4137.8383440662383</v>
      </c>
      <c r="AQ20" s="28"/>
      <c r="AR20" s="16">
        <f>IFERROR(N20/AC20, "N.A.")</f>
        <v>4137.8383440662383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11418880.000000004</v>
      </c>
      <c r="C27" s="2"/>
      <c r="D27" s="2">
        <v>13312215.999999998</v>
      </c>
      <c r="E27" s="2"/>
      <c r="F27" s="2">
        <v>13954860</v>
      </c>
      <c r="G27" s="2"/>
      <c r="H27" s="2">
        <v>27119020.000000007</v>
      </c>
      <c r="I27" s="2"/>
      <c r="J27" s="2">
        <v>0</v>
      </c>
      <c r="K27" s="2"/>
      <c r="L27" s="1">
        <f>B27+D27+F27+H27+J27</f>
        <v>65804976.000000007</v>
      </c>
      <c r="M27" s="13">
        <f>C27+E27+G27+I27+K27</f>
        <v>0</v>
      </c>
      <c r="N27" s="14">
        <f>L27+M27</f>
        <v>65804976.000000007</v>
      </c>
      <c r="P27" s="3" t="s">
        <v>12</v>
      </c>
      <c r="Q27" s="2">
        <v>4269</v>
      </c>
      <c r="R27" s="2">
        <v>0</v>
      </c>
      <c r="S27" s="2">
        <v>3463</v>
      </c>
      <c r="T27" s="2">
        <v>0</v>
      </c>
      <c r="U27" s="2">
        <v>2621</v>
      </c>
      <c r="V27" s="2">
        <v>0</v>
      </c>
      <c r="W27" s="2">
        <v>8221</v>
      </c>
      <c r="X27" s="2">
        <v>0</v>
      </c>
      <c r="Y27" s="2">
        <v>2524</v>
      </c>
      <c r="Z27" s="2">
        <v>0</v>
      </c>
      <c r="AA27" s="1">
        <f>Q27+S27+U27+W27+Y27</f>
        <v>21098</v>
      </c>
      <c r="AB27" s="13">
        <f>R27+T27+V27+X27+Z27</f>
        <v>0</v>
      </c>
      <c r="AC27" s="14">
        <f>AA27+AB27</f>
        <v>21098</v>
      </c>
      <c r="AE27" s="3" t="s">
        <v>12</v>
      </c>
      <c r="AF27" s="2">
        <f>IFERROR(B27/Q27, "N.A.")</f>
        <v>2674.8371984071218</v>
      </c>
      <c r="AG27" s="2" t="str">
        <f t="shared" ref="AG27:AR31" si="15">IFERROR(C27/R27, "N.A.")</f>
        <v>N.A.</v>
      </c>
      <c r="AH27" s="2">
        <f t="shared" si="15"/>
        <v>3844.1282125324856</v>
      </c>
      <c r="AI27" s="2" t="str">
        <f t="shared" si="15"/>
        <v>N.A.</v>
      </c>
      <c r="AJ27" s="2">
        <f t="shared" si="15"/>
        <v>5324.2502861503244</v>
      </c>
      <c r="AK27" s="2" t="str">
        <f t="shared" si="15"/>
        <v>N.A.</v>
      </c>
      <c r="AL27" s="2">
        <f t="shared" si="15"/>
        <v>3298.7495438511137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3119.0148829272921</v>
      </c>
      <c r="AQ27" s="13" t="str">
        <f t="shared" si="15"/>
        <v>N.A.</v>
      </c>
      <c r="AR27" s="14">
        <f t="shared" si="15"/>
        <v>3119.0148829272921</v>
      </c>
    </row>
    <row r="28" spans="1:44" ht="15" customHeight="1" thickBot="1" x14ac:dyDescent="0.3">
      <c r="A28" s="3" t="s">
        <v>13</v>
      </c>
      <c r="B28" s="2">
        <v>1278190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1278190</v>
      </c>
      <c r="M28" s="13">
        <f t="shared" si="16"/>
        <v>0</v>
      </c>
      <c r="N28" s="14">
        <f t="shared" ref="N28:N30" si="17">L28+M28</f>
        <v>1278190</v>
      </c>
      <c r="P28" s="3" t="s">
        <v>13</v>
      </c>
      <c r="Q28" s="2">
        <v>617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617</v>
      </c>
      <c r="AB28" s="13">
        <f t="shared" si="18"/>
        <v>0</v>
      </c>
      <c r="AC28" s="14">
        <f t="shared" ref="AC28:AC30" si="19">AA28+AB28</f>
        <v>617</v>
      </c>
      <c r="AE28" s="3" t="s">
        <v>13</v>
      </c>
      <c r="AF28" s="2">
        <f t="shared" ref="AF28:AF31" si="20">IFERROR(B28/Q28, "N.A.")</f>
        <v>2071.6207455429499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2071.6207455429499</v>
      </c>
      <c r="AQ28" s="13" t="str">
        <f t="shared" si="15"/>
        <v>N.A.</v>
      </c>
      <c r="AR28" s="14">
        <f t="shared" si="15"/>
        <v>2071.6207455429499</v>
      </c>
    </row>
    <row r="29" spans="1:44" ht="15" customHeight="1" thickBot="1" x14ac:dyDescent="0.3">
      <c r="A29" s="3" t="s">
        <v>14</v>
      </c>
      <c r="B29" s="2">
        <v>39284910.000000007</v>
      </c>
      <c r="C29" s="2">
        <v>229357382.00000003</v>
      </c>
      <c r="D29" s="2">
        <v>2422440</v>
      </c>
      <c r="E29" s="2">
        <v>3930000</v>
      </c>
      <c r="F29" s="2"/>
      <c r="G29" s="2">
        <v>19209000</v>
      </c>
      <c r="H29" s="2"/>
      <c r="I29" s="2">
        <v>19138350</v>
      </c>
      <c r="J29" s="2">
        <v>0</v>
      </c>
      <c r="K29" s="2"/>
      <c r="L29" s="1">
        <f t="shared" si="16"/>
        <v>41707350.000000007</v>
      </c>
      <c r="M29" s="13">
        <f t="shared" si="16"/>
        <v>271634732</v>
      </c>
      <c r="N29" s="14">
        <f t="shared" si="17"/>
        <v>313342082</v>
      </c>
      <c r="P29" s="3" t="s">
        <v>14</v>
      </c>
      <c r="Q29" s="2">
        <v>10819</v>
      </c>
      <c r="R29" s="2">
        <v>31644</v>
      </c>
      <c r="S29" s="2">
        <v>976</v>
      </c>
      <c r="T29" s="2">
        <v>262</v>
      </c>
      <c r="U29" s="2">
        <v>0</v>
      </c>
      <c r="V29" s="2">
        <v>2516</v>
      </c>
      <c r="W29" s="2">
        <v>0</v>
      </c>
      <c r="X29" s="2">
        <v>2028</v>
      </c>
      <c r="Y29" s="2">
        <v>1687</v>
      </c>
      <c r="Z29" s="2">
        <v>0</v>
      </c>
      <c r="AA29" s="1">
        <f t="shared" si="18"/>
        <v>13482</v>
      </c>
      <c r="AB29" s="13">
        <f t="shared" si="18"/>
        <v>36450</v>
      </c>
      <c r="AC29" s="14">
        <f t="shared" si="19"/>
        <v>49932</v>
      </c>
      <c r="AE29" s="3" t="s">
        <v>14</v>
      </c>
      <c r="AF29" s="2">
        <f t="shared" si="20"/>
        <v>3631.1036140123865</v>
      </c>
      <c r="AG29" s="2">
        <f t="shared" si="15"/>
        <v>7248.0527746176222</v>
      </c>
      <c r="AH29" s="2">
        <f t="shared" si="15"/>
        <v>2482.0081967213114</v>
      </c>
      <c r="AI29" s="2">
        <f t="shared" si="15"/>
        <v>15000</v>
      </c>
      <c r="AJ29" s="2" t="str">
        <f t="shared" si="15"/>
        <v>N.A.</v>
      </c>
      <c r="AK29" s="2">
        <f t="shared" si="15"/>
        <v>7634.7376788553256</v>
      </c>
      <c r="AL29" s="2" t="str">
        <f t="shared" si="15"/>
        <v>N.A.</v>
      </c>
      <c r="AM29" s="2">
        <f t="shared" si="15"/>
        <v>9437.0562130177514</v>
      </c>
      <c r="AN29" s="2">
        <f t="shared" si="15"/>
        <v>0</v>
      </c>
      <c r="AO29" s="2" t="str">
        <f t="shared" si="15"/>
        <v>N.A.</v>
      </c>
      <c r="AP29" s="15">
        <f t="shared" si="15"/>
        <v>3093.5580774365826</v>
      </c>
      <c r="AQ29" s="13">
        <f t="shared" si="15"/>
        <v>7452.2560219478737</v>
      </c>
      <c r="AR29" s="14">
        <f t="shared" si="15"/>
        <v>6275.3761515661299</v>
      </c>
    </row>
    <row r="30" spans="1:44" ht="15" customHeight="1" thickBot="1" x14ac:dyDescent="0.3">
      <c r="A30" s="3" t="s">
        <v>15</v>
      </c>
      <c r="B30" s="2">
        <v>2877922.0000000005</v>
      </c>
      <c r="C30" s="2">
        <v>55470</v>
      </c>
      <c r="D30" s="2">
        <v>866880.00000000012</v>
      </c>
      <c r="E30" s="2">
        <v>554700</v>
      </c>
      <c r="F30" s="2"/>
      <c r="G30" s="2">
        <v>4800937</v>
      </c>
      <c r="H30" s="2">
        <v>1543779.9999999995</v>
      </c>
      <c r="I30" s="2"/>
      <c r="J30" s="2">
        <v>0</v>
      </c>
      <c r="K30" s="2"/>
      <c r="L30" s="1">
        <f t="shared" si="16"/>
        <v>5288582</v>
      </c>
      <c r="M30" s="13">
        <f t="shared" si="16"/>
        <v>5411107</v>
      </c>
      <c r="N30" s="14">
        <f t="shared" si="17"/>
        <v>10699689</v>
      </c>
      <c r="P30" s="3" t="s">
        <v>15</v>
      </c>
      <c r="Q30" s="2">
        <v>1651</v>
      </c>
      <c r="R30" s="2">
        <v>182</v>
      </c>
      <c r="S30" s="2">
        <v>1089</v>
      </c>
      <c r="T30" s="2">
        <v>172</v>
      </c>
      <c r="U30" s="2">
        <v>0</v>
      </c>
      <c r="V30" s="2">
        <v>1914</v>
      </c>
      <c r="W30" s="2">
        <v>7322</v>
      </c>
      <c r="X30" s="2">
        <v>0</v>
      </c>
      <c r="Y30" s="2">
        <v>3293</v>
      </c>
      <c r="Z30" s="2">
        <v>0</v>
      </c>
      <c r="AA30" s="1">
        <f t="shared" si="18"/>
        <v>13355</v>
      </c>
      <c r="AB30" s="13">
        <f t="shared" si="18"/>
        <v>2268</v>
      </c>
      <c r="AC30" s="17">
        <f t="shared" si="19"/>
        <v>15623</v>
      </c>
      <c r="AE30" s="3" t="s">
        <v>15</v>
      </c>
      <c r="AF30" s="2">
        <f t="shared" si="20"/>
        <v>1743.1387038158693</v>
      </c>
      <c r="AG30" s="2">
        <f t="shared" si="15"/>
        <v>304.7802197802198</v>
      </c>
      <c r="AH30" s="2">
        <f t="shared" si="15"/>
        <v>796.03305785123973</v>
      </c>
      <c r="AI30" s="2">
        <f t="shared" si="15"/>
        <v>3225</v>
      </c>
      <c r="AJ30" s="2" t="str">
        <f t="shared" si="15"/>
        <v>N.A.</v>
      </c>
      <c r="AK30" s="2">
        <f t="shared" si="15"/>
        <v>2508.3265412748169</v>
      </c>
      <c r="AL30" s="2">
        <f t="shared" si="15"/>
        <v>210.84130019120454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396.00014975664544</v>
      </c>
      <c r="AQ30" s="13">
        <f t="shared" si="15"/>
        <v>2385.8496472663142</v>
      </c>
      <c r="AR30" s="14">
        <f t="shared" si="15"/>
        <v>684.86775907316132</v>
      </c>
    </row>
    <row r="31" spans="1:44" ht="15" customHeight="1" thickBot="1" x14ac:dyDescent="0.3">
      <c r="A31" s="4" t="s">
        <v>16</v>
      </c>
      <c r="B31" s="2">
        <v>54859902.000000007</v>
      </c>
      <c r="C31" s="2">
        <v>229412852</v>
      </c>
      <c r="D31" s="2">
        <v>16601536</v>
      </c>
      <c r="E31" s="2">
        <v>4484700</v>
      </c>
      <c r="F31" s="2">
        <v>13954860</v>
      </c>
      <c r="G31" s="2">
        <v>24009937</v>
      </c>
      <c r="H31" s="2">
        <v>28662799.999999996</v>
      </c>
      <c r="I31" s="2">
        <v>19138350</v>
      </c>
      <c r="J31" s="2">
        <v>0</v>
      </c>
      <c r="K31" s="2"/>
      <c r="L31" s="1">
        <f t="shared" ref="L31" si="21">B31+D31+F31+H31+J31</f>
        <v>114079098</v>
      </c>
      <c r="M31" s="13">
        <f t="shared" ref="M31" si="22">C31+E31+G31+I31+K31</f>
        <v>277045839</v>
      </c>
      <c r="N31" s="17">
        <f t="shared" ref="N31" si="23">L31+M31</f>
        <v>391124937</v>
      </c>
      <c r="P31" s="4" t="s">
        <v>16</v>
      </c>
      <c r="Q31" s="2">
        <v>17356</v>
      </c>
      <c r="R31" s="2">
        <v>31826</v>
      </c>
      <c r="S31" s="2">
        <v>5528</v>
      </c>
      <c r="T31" s="2">
        <v>434</v>
      </c>
      <c r="U31" s="2">
        <v>2621</v>
      </c>
      <c r="V31" s="2">
        <v>4430</v>
      </c>
      <c r="W31" s="2">
        <v>15543</v>
      </c>
      <c r="X31" s="2">
        <v>2028</v>
      </c>
      <c r="Y31" s="2">
        <v>7504</v>
      </c>
      <c r="Z31" s="2">
        <v>0</v>
      </c>
      <c r="AA31" s="1">
        <f t="shared" ref="AA31" si="24">Q31+S31+U31+W31+Y31</f>
        <v>48552</v>
      </c>
      <c r="AB31" s="13">
        <f t="shared" ref="AB31" si="25">R31+T31+V31+X31+Z31</f>
        <v>38718</v>
      </c>
      <c r="AC31" s="14">
        <f t="shared" ref="AC31" si="26">AA31+AB31</f>
        <v>87270</v>
      </c>
      <c r="AE31" s="4" t="s">
        <v>16</v>
      </c>
      <c r="AF31" s="2">
        <f t="shared" si="20"/>
        <v>3160.8609126526853</v>
      </c>
      <c r="AG31" s="2">
        <f t="shared" si="15"/>
        <v>7208.347011877082</v>
      </c>
      <c r="AH31" s="2">
        <f t="shared" si="15"/>
        <v>3003.1722141823443</v>
      </c>
      <c r="AI31" s="2">
        <f t="shared" si="15"/>
        <v>10333.410138248848</v>
      </c>
      <c r="AJ31" s="2">
        <f t="shared" si="15"/>
        <v>5324.2502861503244</v>
      </c>
      <c r="AK31" s="2">
        <f t="shared" si="15"/>
        <v>5419.8503386004513</v>
      </c>
      <c r="AL31" s="2">
        <f t="shared" si="15"/>
        <v>1844.0970211670847</v>
      </c>
      <c r="AM31" s="2">
        <f t="shared" si="15"/>
        <v>9437.0562130177514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2349.627162629758</v>
      </c>
      <c r="AQ31" s="13">
        <f t="shared" ref="AQ31" si="28">IFERROR(M31/AB31, "N.A.")</f>
        <v>7155.4790794979081</v>
      </c>
      <c r="AR31" s="14">
        <f t="shared" ref="AR31" si="29">IFERROR(N31/AC31, "N.A.")</f>
        <v>4481.7799587487107</v>
      </c>
    </row>
    <row r="32" spans="1:44" ht="15" customHeight="1" thickBot="1" x14ac:dyDescent="0.3">
      <c r="A32" s="5" t="s">
        <v>0</v>
      </c>
      <c r="B32" s="24">
        <f>B31+C31</f>
        <v>284272754</v>
      </c>
      <c r="C32" s="26"/>
      <c r="D32" s="24">
        <f>D31+E31</f>
        <v>21086236</v>
      </c>
      <c r="E32" s="26"/>
      <c r="F32" s="24">
        <f>F31+G31</f>
        <v>37964797</v>
      </c>
      <c r="G32" s="26"/>
      <c r="H32" s="24">
        <f>H31+I31</f>
        <v>47801150</v>
      </c>
      <c r="I32" s="26"/>
      <c r="J32" s="24">
        <f>J31+K31</f>
        <v>0</v>
      </c>
      <c r="K32" s="26"/>
      <c r="L32" s="24">
        <f>L31+M31</f>
        <v>391124937</v>
      </c>
      <c r="M32" s="25"/>
      <c r="N32" s="18">
        <f>B32+D32+F32+H32+J32</f>
        <v>391124937</v>
      </c>
      <c r="P32" s="5" t="s">
        <v>0</v>
      </c>
      <c r="Q32" s="24">
        <f>Q31+R31</f>
        <v>49182</v>
      </c>
      <c r="R32" s="26"/>
      <c r="S32" s="24">
        <f>S31+T31</f>
        <v>5962</v>
      </c>
      <c r="T32" s="26"/>
      <c r="U32" s="24">
        <f>U31+V31</f>
        <v>7051</v>
      </c>
      <c r="V32" s="26"/>
      <c r="W32" s="24">
        <f>W31+X31</f>
        <v>17571</v>
      </c>
      <c r="X32" s="26"/>
      <c r="Y32" s="24">
        <f>Y31+Z31</f>
        <v>7504</v>
      </c>
      <c r="Z32" s="26"/>
      <c r="AA32" s="24">
        <f>AA31+AB31</f>
        <v>87270</v>
      </c>
      <c r="AB32" s="26"/>
      <c r="AC32" s="19">
        <f>Q32+S32+U32+W32+Y32</f>
        <v>87270</v>
      </c>
      <c r="AE32" s="5" t="s">
        <v>0</v>
      </c>
      <c r="AF32" s="27">
        <f>IFERROR(B32/Q32,"N.A.")</f>
        <v>5780.016144117767</v>
      </c>
      <c r="AG32" s="28"/>
      <c r="AH32" s="27">
        <f>IFERROR(D32/S32,"N.A.")</f>
        <v>3536.772224085877</v>
      </c>
      <c r="AI32" s="28"/>
      <c r="AJ32" s="27">
        <f>IFERROR(F32/U32,"N.A.")</f>
        <v>5384.3138561906117</v>
      </c>
      <c r="AK32" s="28"/>
      <c r="AL32" s="27">
        <f>IFERROR(H32/W32,"N.A.")</f>
        <v>2720.4570030163336</v>
      </c>
      <c r="AM32" s="28"/>
      <c r="AN32" s="27">
        <f>IFERROR(J32/Y32,"N.A.")</f>
        <v>0</v>
      </c>
      <c r="AO32" s="28"/>
      <c r="AP32" s="27">
        <f>IFERROR(L32/AA32,"N.A.")</f>
        <v>4481.7799587487107</v>
      </c>
      <c r="AQ32" s="28"/>
      <c r="AR32" s="16">
        <f>IFERROR(N32/AC32, "N.A.")</f>
        <v>4481.7799587487107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1058821</v>
      </c>
      <c r="C39" s="2"/>
      <c r="D39" s="2"/>
      <c r="E39" s="2"/>
      <c r="F39" s="2">
        <v>2056860</v>
      </c>
      <c r="G39" s="2"/>
      <c r="H39" s="2">
        <v>9550831.0000000019</v>
      </c>
      <c r="I39" s="2"/>
      <c r="J39" s="2">
        <v>0</v>
      </c>
      <c r="K39" s="2"/>
      <c r="L39" s="1">
        <f>B39+D39+F39+H39+J39</f>
        <v>12666512.000000002</v>
      </c>
      <c r="M39" s="13">
        <f>C39+E39+G39+I39+K39</f>
        <v>0</v>
      </c>
      <c r="N39" s="14">
        <f>L39+M39</f>
        <v>12666512.000000002</v>
      </c>
      <c r="P39" s="3" t="s">
        <v>12</v>
      </c>
      <c r="Q39" s="2">
        <v>751</v>
      </c>
      <c r="R39" s="2">
        <v>0</v>
      </c>
      <c r="S39" s="2">
        <v>0</v>
      </c>
      <c r="T39" s="2">
        <v>0</v>
      </c>
      <c r="U39" s="2">
        <v>749</v>
      </c>
      <c r="V39" s="2">
        <v>0</v>
      </c>
      <c r="W39" s="2">
        <v>7533</v>
      </c>
      <c r="X39" s="2">
        <v>0</v>
      </c>
      <c r="Y39" s="2">
        <v>2238</v>
      </c>
      <c r="Z39" s="2">
        <v>0</v>
      </c>
      <c r="AA39" s="1">
        <f>Q39+S39+U39+W39+Y39</f>
        <v>11271</v>
      </c>
      <c r="AB39" s="13">
        <f>R39+T39+V39+X39+Z39</f>
        <v>0</v>
      </c>
      <c r="AC39" s="14">
        <f>AA39+AB39</f>
        <v>11271</v>
      </c>
      <c r="AE39" s="3" t="s">
        <v>12</v>
      </c>
      <c r="AF39" s="2">
        <f>IFERROR(B39/Q39, "N.A.")</f>
        <v>1409.8814913448734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2746.1415220293725</v>
      </c>
      <c r="AK39" s="2" t="str">
        <f t="shared" si="30"/>
        <v>N.A.</v>
      </c>
      <c r="AL39" s="2">
        <f t="shared" si="30"/>
        <v>1267.8655250232314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1123.814390914737</v>
      </c>
      <c r="AQ39" s="13" t="str">
        <f t="shared" si="30"/>
        <v>N.A.</v>
      </c>
      <c r="AR39" s="14">
        <f t="shared" si="30"/>
        <v>1123.814390914737</v>
      </c>
    </row>
    <row r="40" spans="1:44" ht="15" customHeight="1" thickBot="1" x14ac:dyDescent="0.3">
      <c r="A40" s="3" t="s">
        <v>13</v>
      </c>
      <c r="B40" s="2">
        <v>9790467.0000000019</v>
      </c>
      <c r="C40" s="2">
        <v>2957719.9999999995</v>
      </c>
      <c r="D40" s="2">
        <v>46182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9836649.0000000019</v>
      </c>
      <c r="M40" s="13">
        <f t="shared" si="31"/>
        <v>2957719.9999999995</v>
      </c>
      <c r="N40" s="14">
        <f t="shared" ref="N40:N42" si="32">L40+M40</f>
        <v>12794369.000000002</v>
      </c>
      <c r="P40" s="3" t="s">
        <v>13</v>
      </c>
      <c r="Q40" s="2">
        <v>4473</v>
      </c>
      <c r="R40" s="2">
        <v>650</v>
      </c>
      <c r="S40" s="2">
        <v>179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4652</v>
      </c>
      <c r="AB40" s="13">
        <f t="shared" si="33"/>
        <v>650</v>
      </c>
      <c r="AC40" s="14">
        <f t="shared" ref="AC40:AC42" si="34">AA40+AB40</f>
        <v>5302</v>
      </c>
      <c r="AE40" s="3" t="s">
        <v>13</v>
      </c>
      <c r="AF40" s="2">
        <f t="shared" ref="AF40:AF43" si="35">IFERROR(B40/Q40, "N.A.")</f>
        <v>2188.7920858484244</v>
      </c>
      <c r="AG40" s="2">
        <f t="shared" si="30"/>
        <v>4550.3384615384612</v>
      </c>
      <c r="AH40" s="2">
        <f t="shared" si="30"/>
        <v>258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2114.4989251934658</v>
      </c>
      <c r="AQ40" s="13">
        <f t="shared" si="30"/>
        <v>4550.3384615384612</v>
      </c>
      <c r="AR40" s="14">
        <f t="shared" si="30"/>
        <v>2413.1212749905699</v>
      </c>
    </row>
    <row r="41" spans="1:44" ht="15" customHeight="1" thickBot="1" x14ac:dyDescent="0.3">
      <c r="A41" s="3" t="s">
        <v>14</v>
      </c>
      <c r="B41" s="2">
        <v>14148393.000000002</v>
      </c>
      <c r="C41" s="2">
        <v>123221983.00000001</v>
      </c>
      <c r="D41" s="2">
        <v>3549123</v>
      </c>
      <c r="E41" s="2">
        <v>860000</v>
      </c>
      <c r="F41" s="2"/>
      <c r="G41" s="2">
        <v>0</v>
      </c>
      <c r="H41" s="2"/>
      <c r="I41" s="2">
        <v>3855500.0000000005</v>
      </c>
      <c r="J41" s="2">
        <v>0</v>
      </c>
      <c r="K41" s="2"/>
      <c r="L41" s="1">
        <f t="shared" si="31"/>
        <v>17697516</v>
      </c>
      <c r="M41" s="13">
        <f t="shared" si="31"/>
        <v>127937483.00000001</v>
      </c>
      <c r="N41" s="14">
        <f t="shared" si="32"/>
        <v>145634999</v>
      </c>
      <c r="P41" s="3" t="s">
        <v>14</v>
      </c>
      <c r="Q41" s="2">
        <v>5020</v>
      </c>
      <c r="R41" s="2">
        <v>20503</v>
      </c>
      <c r="S41" s="2">
        <v>1074</v>
      </c>
      <c r="T41" s="2">
        <v>172</v>
      </c>
      <c r="U41" s="2">
        <v>0</v>
      </c>
      <c r="V41" s="2">
        <v>366</v>
      </c>
      <c r="W41" s="2">
        <v>0</v>
      </c>
      <c r="X41" s="2">
        <v>1527</v>
      </c>
      <c r="Y41" s="2">
        <v>1915</v>
      </c>
      <c r="Z41" s="2">
        <v>0</v>
      </c>
      <c r="AA41" s="1">
        <f t="shared" si="33"/>
        <v>8009</v>
      </c>
      <c r="AB41" s="13">
        <f t="shared" si="33"/>
        <v>22568</v>
      </c>
      <c r="AC41" s="14">
        <f t="shared" si="34"/>
        <v>30577</v>
      </c>
      <c r="AE41" s="3" t="s">
        <v>14</v>
      </c>
      <c r="AF41" s="2">
        <f t="shared" si="35"/>
        <v>2818.4049800796815</v>
      </c>
      <c r="AG41" s="2">
        <f t="shared" si="30"/>
        <v>6009.9489343022979</v>
      </c>
      <c r="AH41" s="2">
        <f t="shared" si="30"/>
        <v>3304.5837988826815</v>
      </c>
      <c r="AI41" s="2">
        <f t="shared" si="30"/>
        <v>5000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>
        <f t="shared" si="30"/>
        <v>2524.8853962017029</v>
      </c>
      <c r="AN41" s="2">
        <f t="shared" si="30"/>
        <v>0</v>
      </c>
      <c r="AO41" s="2" t="str">
        <f t="shared" si="30"/>
        <v>N.A.</v>
      </c>
      <c r="AP41" s="15">
        <f t="shared" si="30"/>
        <v>2209.703583468598</v>
      </c>
      <c r="AQ41" s="13">
        <f t="shared" si="30"/>
        <v>5668.9774459411565</v>
      </c>
      <c r="AR41" s="14">
        <f t="shared" si="30"/>
        <v>4762.8936455505773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7968</v>
      </c>
      <c r="I42" s="2"/>
      <c r="J42" s="2">
        <v>0</v>
      </c>
      <c r="K42" s="2"/>
      <c r="L42" s="1">
        <f t="shared" si="31"/>
        <v>7968</v>
      </c>
      <c r="M42" s="13">
        <f t="shared" si="31"/>
        <v>0</v>
      </c>
      <c r="N42" s="14">
        <f t="shared" si="32"/>
        <v>7968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96</v>
      </c>
      <c r="X42" s="2">
        <v>0</v>
      </c>
      <c r="Y42" s="2">
        <v>1359</v>
      </c>
      <c r="Z42" s="2">
        <v>0</v>
      </c>
      <c r="AA42" s="1">
        <f t="shared" si="33"/>
        <v>1455</v>
      </c>
      <c r="AB42" s="13">
        <f t="shared" si="33"/>
        <v>0</v>
      </c>
      <c r="AC42" s="14">
        <f t="shared" si="34"/>
        <v>1455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83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5.4762886597938145</v>
      </c>
      <c r="AQ42" s="13" t="str">
        <f t="shared" si="30"/>
        <v>N.A.</v>
      </c>
      <c r="AR42" s="14">
        <f t="shared" si="30"/>
        <v>5.4762886597938145</v>
      </c>
    </row>
    <row r="43" spans="1:44" ht="15" customHeight="1" thickBot="1" x14ac:dyDescent="0.3">
      <c r="A43" s="4" t="s">
        <v>16</v>
      </c>
      <c r="B43" s="2">
        <v>24997681</v>
      </c>
      <c r="C43" s="2">
        <v>126179702.99999999</v>
      </c>
      <c r="D43" s="2">
        <v>3595305</v>
      </c>
      <c r="E43" s="2">
        <v>860000</v>
      </c>
      <c r="F43" s="2">
        <v>2056860</v>
      </c>
      <c r="G43" s="2">
        <v>0</v>
      </c>
      <c r="H43" s="2">
        <v>9558799.0000000019</v>
      </c>
      <c r="I43" s="2">
        <v>3855500.0000000005</v>
      </c>
      <c r="J43" s="2">
        <v>0</v>
      </c>
      <c r="K43" s="2"/>
      <c r="L43" s="1">
        <f t="shared" ref="L43" si="36">B43+D43+F43+H43+J43</f>
        <v>40208645</v>
      </c>
      <c r="M43" s="13">
        <f t="shared" ref="M43" si="37">C43+E43+G43+I43+K43</f>
        <v>130895202.99999999</v>
      </c>
      <c r="N43" s="17">
        <f t="shared" ref="N43" si="38">L43+M43</f>
        <v>171103848</v>
      </c>
      <c r="P43" s="4" t="s">
        <v>16</v>
      </c>
      <c r="Q43" s="2">
        <v>10244</v>
      </c>
      <c r="R43" s="2">
        <v>21153</v>
      </c>
      <c r="S43" s="2">
        <v>1253</v>
      </c>
      <c r="T43" s="2">
        <v>172</v>
      </c>
      <c r="U43" s="2">
        <v>749</v>
      </c>
      <c r="V43" s="2">
        <v>366</v>
      </c>
      <c r="W43" s="2">
        <v>7629</v>
      </c>
      <c r="X43" s="2">
        <v>1527</v>
      </c>
      <c r="Y43" s="2">
        <v>5512</v>
      </c>
      <c r="Z43" s="2">
        <v>0</v>
      </c>
      <c r="AA43" s="1">
        <f t="shared" ref="AA43" si="39">Q43+S43+U43+W43+Y43</f>
        <v>25387</v>
      </c>
      <c r="AB43" s="13">
        <f t="shared" ref="AB43" si="40">R43+T43+V43+X43+Z43</f>
        <v>23218</v>
      </c>
      <c r="AC43" s="17">
        <f t="shared" ref="AC43" si="41">AA43+AB43</f>
        <v>48605</v>
      </c>
      <c r="AE43" s="4" t="s">
        <v>16</v>
      </c>
      <c r="AF43" s="2">
        <f t="shared" si="35"/>
        <v>2440.2265716516986</v>
      </c>
      <c r="AG43" s="2">
        <f t="shared" si="30"/>
        <v>5965.097291164373</v>
      </c>
      <c r="AH43" s="2">
        <f t="shared" si="30"/>
        <v>2869.3575418994415</v>
      </c>
      <c r="AI43" s="2">
        <f t="shared" si="30"/>
        <v>5000</v>
      </c>
      <c r="AJ43" s="2">
        <f t="shared" si="30"/>
        <v>2746.1415220293725</v>
      </c>
      <c r="AK43" s="2">
        <f t="shared" si="30"/>
        <v>0</v>
      </c>
      <c r="AL43" s="2">
        <f t="shared" si="30"/>
        <v>1252.9556953729193</v>
      </c>
      <c r="AM43" s="2">
        <f t="shared" si="30"/>
        <v>2524.8853962017029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1583.828140386812</v>
      </c>
      <c r="AQ43" s="13">
        <f t="shared" ref="AQ43" si="43">IFERROR(M43/AB43, "N.A.")</f>
        <v>5637.6605650788179</v>
      </c>
      <c r="AR43" s="14">
        <f t="shared" ref="AR43" si="44">IFERROR(N43/AC43, "N.A.")</f>
        <v>3520.2931385659913</v>
      </c>
    </row>
    <row r="44" spans="1:44" ht="15" customHeight="1" thickBot="1" x14ac:dyDescent="0.3">
      <c r="A44" s="5" t="s">
        <v>0</v>
      </c>
      <c r="B44" s="24">
        <f>B43+C43</f>
        <v>151177384</v>
      </c>
      <c r="C44" s="26"/>
      <c r="D44" s="24">
        <f>D43+E43</f>
        <v>4455305</v>
      </c>
      <c r="E44" s="26"/>
      <c r="F44" s="24">
        <f>F43+G43</f>
        <v>2056860</v>
      </c>
      <c r="G44" s="26"/>
      <c r="H44" s="24">
        <f>H43+I43</f>
        <v>13414299.000000002</v>
      </c>
      <c r="I44" s="26"/>
      <c r="J44" s="24">
        <f>J43+K43</f>
        <v>0</v>
      </c>
      <c r="K44" s="26"/>
      <c r="L44" s="24">
        <f>L43+M43</f>
        <v>171103848</v>
      </c>
      <c r="M44" s="25"/>
      <c r="N44" s="18">
        <f>B44+D44+F44+H44+J44</f>
        <v>171103848</v>
      </c>
      <c r="P44" s="5" t="s">
        <v>0</v>
      </c>
      <c r="Q44" s="24">
        <f>Q43+R43</f>
        <v>31397</v>
      </c>
      <c r="R44" s="26"/>
      <c r="S44" s="24">
        <f>S43+T43</f>
        <v>1425</v>
      </c>
      <c r="T44" s="26"/>
      <c r="U44" s="24">
        <f>U43+V43</f>
        <v>1115</v>
      </c>
      <c r="V44" s="26"/>
      <c r="W44" s="24">
        <f>W43+X43</f>
        <v>9156</v>
      </c>
      <c r="X44" s="26"/>
      <c r="Y44" s="24">
        <f>Y43+Z43</f>
        <v>5512</v>
      </c>
      <c r="Z44" s="26"/>
      <c r="AA44" s="24">
        <f>AA43+AB43</f>
        <v>48605</v>
      </c>
      <c r="AB44" s="25"/>
      <c r="AC44" s="18">
        <f>Q44+S44+U44+W44+Y44</f>
        <v>48605</v>
      </c>
      <c r="AE44" s="5" t="s">
        <v>0</v>
      </c>
      <c r="AF44" s="27">
        <f>IFERROR(B44/Q44,"N.A.")</f>
        <v>4815.0264037965408</v>
      </c>
      <c r="AG44" s="28"/>
      <c r="AH44" s="27">
        <f>IFERROR(D44/S44,"N.A.")</f>
        <v>3126.5298245614035</v>
      </c>
      <c r="AI44" s="28"/>
      <c r="AJ44" s="27">
        <f>IFERROR(F44/U44,"N.A.")</f>
        <v>1844.7174887892377</v>
      </c>
      <c r="AK44" s="28"/>
      <c r="AL44" s="27">
        <f>IFERROR(H44/W44,"N.A.")</f>
        <v>1465.082896461337</v>
      </c>
      <c r="AM44" s="28"/>
      <c r="AN44" s="27">
        <f>IFERROR(J44/Y44,"N.A.")</f>
        <v>0</v>
      </c>
      <c r="AO44" s="28"/>
      <c r="AP44" s="27">
        <f>IFERROR(L44/AA44,"N.A.")</f>
        <v>3520.2931385659913</v>
      </c>
      <c r="AQ44" s="28"/>
      <c r="AR44" s="16">
        <f>IFERROR(N44/AC44, "N.A.")</f>
        <v>3520.2931385659913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86898499</v>
      </c>
      <c r="C15" s="2"/>
      <c r="D15" s="2">
        <v>55496148</v>
      </c>
      <c r="E15" s="2"/>
      <c r="F15" s="2">
        <v>49770541</v>
      </c>
      <c r="G15" s="2"/>
      <c r="H15" s="2">
        <v>143464892.00000003</v>
      </c>
      <c r="I15" s="2"/>
      <c r="J15" s="2">
        <v>0</v>
      </c>
      <c r="K15" s="2"/>
      <c r="L15" s="1">
        <f>B15+D15+F15+H15+J15</f>
        <v>335630080</v>
      </c>
      <c r="M15" s="13">
        <f>C15+E15+G15+I15+K15</f>
        <v>0</v>
      </c>
      <c r="N15" s="14">
        <f>L15+M15</f>
        <v>335630080</v>
      </c>
      <c r="P15" s="3" t="s">
        <v>12</v>
      </c>
      <c r="Q15" s="2">
        <v>22107</v>
      </c>
      <c r="R15" s="2">
        <v>0</v>
      </c>
      <c r="S15" s="2">
        <v>11335</v>
      </c>
      <c r="T15" s="2">
        <v>0</v>
      </c>
      <c r="U15" s="2">
        <v>7228</v>
      </c>
      <c r="V15" s="2">
        <v>0</v>
      </c>
      <c r="W15" s="2">
        <v>40254</v>
      </c>
      <c r="X15" s="2">
        <v>0</v>
      </c>
      <c r="Y15" s="2">
        <v>4826</v>
      </c>
      <c r="Z15" s="2">
        <v>0</v>
      </c>
      <c r="AA15" s="1">
        <f>Q15+S15+U15+W15+Y15</f>
        <v>85750</v>
      </c>
      <c r="AB15" s="13">
        <f>R15+T15+V15+X15+Z15</f>
        <v>0</v>
      </c>
      <c r="AC15" s="14">
        <f>AA15+AB15</f>
        <v>85750</v>
      </c>
      <c r="AE15" s="3" t="s">
        <v>12</v>
      </c>
      <c r="AF15" s="2">
        <f>IFERROR(B15/Q15, "N.A.")</f>
        <v>3930.8137241597683</v>
      </c>
      <c r="AG15" s="2" t="str">
        <f t="shared" ref="AG15:AR19" si="0">IFERROR(C15/R15, "N.A.")</f>
        <v>N.A.</v>
      </c>
      <c r="AH15" s="2">
        <f t="shared" si="0"/>
        <v>4895.9989413321573</v>
      </c>
      <c r="AI15" s="2" t="str">
        <f t="shared" si="0"/>
        <v>N.A.</v>
      </c>
      <c r="AJ15" s="2">
        <f t="shared" si="0"/>
        <v>6885.7970392916432</v>
      </c>
      <c r="AK15" s="2" t="str">
        <f t="shared" si="0"/>
        <v>N.A.</v>
      </c>
      <c r="AL15" s="2">
        <f t="shared" si="0"/>
        <v>3563.9909574203812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3914.0534110787171</v>
      </c>
      <c r="AQ15" s="13" t="str">
        <f t="shared" si="0"/>
        <v>N.A.</v>
      </c>
      <c r="AR15" s="14">
        <f t="shared" si="0"/>
        <v>3914.0534110787171</v>
      </c>
    </row>
    <row r="16" spans="1:44" ht="15" customHeight="1" thickBot="1" x14ac:dyDescent="0.3">
      <c r="A16" s="3" t="s">
        <v>13</v>
      </c>
      <c r="B16" s="2">
        <v>45838374.000000015</v>
      </c>
      <c r="C16" s="2">
        <v>1176480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45838374.000000015</v>
      </c>
      <c r="M16" s="13">
        <f t="shared" si="1"/>
        <v>1176480</v>
      </c>
      <c r="N16" s="14">
        <f t="shared" ref="N16:N18" si="2">L16+M16</f>
        <v>47014854.000000015</v>
      </c>
      <c r="P16" s="3" t="s">
        <v>13</v>
      </c>
      <c r="Q16" s="2">
        <v>14033</v>
      </c>
      <c r="R16" s="2">
        <v>299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14033</v>
      </c>
      <c r="AB16" s="13">
        <f t="shared" si="3"/>
        <v>299</v>
      </c>
      <c r="AC16" s="14">
        <f t="shared" ref="AC16:AC18" si="4">AA16+AB16</f>
        <v>14332</v>
      </c>
      <c r="AE16" s="3" t="s">
        <v>13</v>
      </c>
      <c r="AF16" s="2">
        <f t="shared" ref="AF16:AF19" si="5">IFERROR(B16/Q16, "N.A.")</f>
        <v>3266.4700349176951</v>
      </c>
      <c r="AG16" s="2">
        <f t="shared" si="0"/>
        <v>3934.7157190635453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3266.4700349176951</v>
      </c>
      <c r="AQ16" s="13">
        <f t="shared" si="0"/>
        <v>3934.7157190635453</v>
      </c>
      <c r="AR16" s="14">
        <f t="shared" si="0"/>
        <v>3280.4112475579136</v>
      </c>
    </row>
    <row r="17" spans="1:44" ht="15" customHeight="1" thickBot="1" x14ac:dyDescent="0.3">
      <c r="A17" s="3" t="s">
        <v>14</v>
      </c>
      <c r="B17" s="2">
        <v>183468770.00000006</v>
      </c>
      <c r="C17" s="2">
        <v>1115414629.0000012</v>
      </c>
      <c r="D17" s="2">
        <v>48706559</v>
      </c>
      <c r="E17" s="2">
        <v>18509445</v>
      </c>
      <c r="F17" s="2"/>
      <c r="G17" s="2">
        <v>66364060</v>
      </c>
      <c r="H17" s="2"/>
      <c r="I17" s="2">
        <v>42982536</v>
      </c>
      <c r="J17" s="2">
        <v>0</v>
      </c>
      <c r="K17" s="2"/>
      <c r="L17" s="1">
        <f t="shared" si="1"/>
        <v>232175329.00000006</v>
      </c>
      <c r="M17" s="13">
        <f t="shared" si="1"/>
        <v>1243270670.0000012</v>
      </c>
      <c r="N17" s="14">
        <f t="shared" si="2"/>
        <v>1475445999.0000012</v>
      </c>
      <c r="P17" s="3" t="s">
        <v>14</v>
      </c>
      <c r="Q17" s="2">
        <v>41002</v>
      </c>
      <c r="R17" s="2">
        <v>193089</v>
      </c>
      <c r="S17" s="2">
        <v>9218</v>
      </c>
      <c r="T17" s="2">
        <v>4024</v>
      </c>
      <c r="U17" s="2">
        <v>0</v>
      </c>
      <c r="V17" s="2">
        <v>9496</v>
      </c>
      <c r="W17" s="2">
        <v>0</v>
      </c>
      <c r="X17" s="2">
        <v>7935</v>
      </c>
      <c r="Y17" s="2">
        <v>4602</v>
      </c>
      <c r="Z17" s="2">
        <v>0</v>
      </c>
      <c r="AA17" s="1">
        <f t="shared" si="3"/>
        <v>54822</v>
      </c>
      <c r="AB17" s="13">
        <f t="shared" si="3"/>
        <v>214544</v>
      </c>
      <c r="AC17" s="14">
        <f t="shared" si="4"/>
        <v>269366</v>
      </c>
      <c r="AE17" s="3" t="s">
        <v>14</v>
      </c>
      <c r="AF17" s="2">
        <f t="shared" si="5"/>
        <v>4474.6297741573599</v>
      </c>
      <c r="AG17" s="2">
        <f t="shared" si="0"/>
        <v>5776.6865486899887</v>
      </c>
      <c r="AH17" s="2">
        <f t="shared" si="0"/>
        <v>5283.8532219570407</v>
      </c>
      <c r="AI17" s="2">
        <f t="shared" si="0"/>
        <v>4599.762673956262</v>
      </c>
      <c r="AJ17" s="2" t="str">
        <f t="shared" si="0"/>
        <v>N.A.</v>
      </c>
      <c r="AK17" s="2">
        <f t="shared" si="0"/>
        <v>6988.633108677338</v>
      </c>
      <c r="AL17" s="2" t="str">
        <f t="shared" si="0"/>
        <v>N.A.</v>
      </c>
      <c r="AM17" s="2">
        <f t="shared" si="0"/>
        <v>5416.828733459357</v>
      </c>
      <c r="AN17" s="2">
        <f t="shared" si="0"/>
        <v>0</v>
      </c>
      <c r="AO17" s="2" t="str">
        <f t="shared" si="0"/>
        <v>N.A.</v>
      </c>
      <c r="AP17" s="15">
        <f t="shared" si="0"/>
        <v>4235.0758637043537</v>
      </c>
      <c r="AQ17" s="13">
        <f t="shared" si="0"/>
        <v>5794.9449530166357</v>
      </c>
      <c r="AR17" s="14">
        <f t="shared" si="0"/>
        <v>5477.4767379699042</v>
      </c>
    </row>
    <row r="18" spans="1:44" ht="15" customHeight="1" thickBot="1" x14ac:dyDescent="0.3">
      <c r="A18" s="3" t="s">
        <v>15</v>
      </c>
      <c r="B18" s="2">
        <v>4716240</v>
      </c>
      <c r="C18" s="2"/>
      <c r="D18" s="2">
        <v>2789440</v>
      </c>
      <c r="E18" s="2"/>
      <c r="F18" s="2"/>
      <c r="G18" s="2"/>
      <c r="H18" s="2">
        <v>1206580.0000000002</v>
      </c>
      <c r="I18" s="2"/>
      <c r="J18" s="2"/>
      <c r="K18" s="2"/>
      <c r="L18" s="1">
        <f t="shared" si="1"/>
        <v>8712260</v>
      </c>
      <c r="M18" s="13">
        <f t="shared" si="1"/>
        <v>0</v>
      </c>
      <c r="N18" s="14">
        <f t="shared" si="2"/>
        <v>8712260</v>
      </c>
      <c r="P18" s="3" t="s">
        <v>15</v>
      </c>
      <c r="Q18" s="2">
        <v>1098</v>
      </c>
      <c r="R18" s="2">
        <v>0</v>
      </c>
      <c r="S18" s="2">
        <v>396</v>
      </c>
      <c r="T18" s="2">
        <v>0</v>
      </c>
      <c r="U18" s="2">
        <v>0</v>
      </c>
      <c r="V18" s="2">
        <v>0</v>
      </c>
      <c r="W18" s="2">
        <v>968</v>
      </c>
      <c r="X18" s="2">
        <v>0</v>
      </c>
      <c r="Y18" s="2">
        <v>0</v>
      </c>
      <c r="Z18" s="2">
        <v>0</v>
      </c>
      <c r="AA18" s="1">
        <f t="shared" si="3"/>
        <v>2462</v>
      </c>
      <c r="AB18" s="13">
        <f t="shared" si="3"/>
        <v>0</v>
      </c>
      <c r="AC18" s="17">
        <f t="shared" si="4"/>
        <v>2462</v>
      </c>
      <c r="AE18" s="3" t="s">
        <v>15</v>
      </c>
      <c r="AF18" s="2">
        <f t="shared" si="5"/>
        <v>4295.3005464480875</v>
      </c>
      <c r="AG18" s="2" t="str">
        <f t="shared" si="0"/>
        <v>N.A.</v>
      </c>
      <c r="AH18" s="2">
        <f t="shared" si="0"/>
        <v>7044.0404040404037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1246.4669421487606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3538.6921202274575</v>
      </c>
      <c r="AQ18" s="13" t="str">
        <f t="shared" si="0"/>
        <v>N.A.</v>
      </c>
      <c r="AR18" s="14">
        <f t="shared" si="0"/>
        <v>3538.6921202274575</v>
      </c>
    </row>
    <row r="19" spans="1:44" ht="15" customHeight="1" thickBot="1" x14ac:dyDescent="0.3">
      <c r="A19" s="4" t="s">
        <v>16</v>
      </c>
      <c r="B19" s="2">
        <v>320921883.00000006</v>
      </c>
      <c r="C19" s="2">
        <v>1116591109.0000005</v>
      </c>
      <c r="D19" s="2">
        <v>106992147.00000004</v>
      </c>
      <c r="E19" s="2">
        <v>18509445</v>
      </c>
      <c r="F19" s="2">
        <v>49770541</v>
      </c>
      <c r="G19" s="2">
        <v>66364060</v>
      </c>
      <c r="H19" s="2">
        <v>144671472.00000006</v>
      </c>
      <c r="I19" s="2">
        <v>42982536</v>
      </c>
      <c r="J19" s="2">
        <v>0</v>
      </c>
      <c r="K19" s="2"/>
      <c r="L19" s="1">
        <f t="shared" ref="L19" si="6">B19+D19+F19+H19+J19</f>
        <v>622356043.00000024</v>
      </c>
      <c r="M19" s="13">
        <f t="shared" ref="M19" si="7">C19+E19+G19+I19+K19</f>
        <v>1244447150.0000005</v>
      </c>
      <c r="N19" s="17">
        <f t="shared" ref="N19" si="8">L19+M19</f>
        <v>1866803193.0000007</v>
      </c>
      <c r="P19" s="4" t="s">
        <v>16</v>
      </c>
      <c r="Q19" s="2">
        <v>78240</v>
      </c>
      <c r="R19" s="2">
        <v>193388</v>
      </c>
      <c r="S19" s="2">
        <v>20949</v>
      </c>
      <c r="T19" s="2">
        <v>4024</v>
      </c>
      <c r="U19" s="2">
        <v>7228</v>
      </c>
      <c r="V19" s="2">
        <v>9496</v>
      </c>
      <c r="W19" s="2">
        <v>41222</v>
      </c>
      <c r="X19" s="2">
        <v>7935</v>
      </c>
      <c r="Y19" s="2">
        <v>9428</v>
      </c>
      <c r="Z19" s="2">
        <v>0</v>
      </c>
      <c r="AA19" s="1">
        <f t="shared" ref="AA19" si="9">Q19+S19+U19+W19+Y19</f>
        <v>157067</v>
      </c>
      <c r="AB19" s="13">
        <f t="shared" ref="AB19" si="10">R19+T19+V19+X19+Z19</f>
        <v>214843</v>
      </c>
      <c r="AC19" s="14">
        <f t="shared" ref="AC19" si="11">AA19+AB19</f>
        <v>371910</v>
      </c>
      <c r="AE19" s="4" t="s">
        <v>16</v>
      </c>
      <c r="AF19" s="2">
        <f t="shared" si="5"/>
        <v>4101.7623082822092</v>
      </c>
      <c r="AG19" s="2">
        <f t="shared" si="0"/>
        <v>5773.8386507952946</v>
      </c>
      <c r="AH19" s="2">
        <f t="shared" si="0"/>
        <v>5107.2675068022363</v>
      </c>
      <c r="AI19" s="2">
        <f t="shared" si="0"/>
        <v>4599.762673956262</v>
      </c>
      <c r="AJ19" s="2">
        <f t="shared" si="0"/>
        <v>6885.7970392916432</v>
      </c>
      <c r="AK19" s="2">
        <f t="shared" si="0"/>
        <v>6988.633108677338</v>
      </c>
      <c r="AL19" s="2">
        <f t="shared" si="0"/>
        <v>3509.5694532046009</v>
      </c>
      <c r="AM19" s="2">
        <f t="shared" si="0"/>
        <v>5416.828733459357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3962.3602857379351</v>
      </c>
      <c r="AQ19" s="13">
        <f t="shared" ref="AQ19" si="13">IFERROR(M19/AB19, "N.A.")</f>
        <v>5792.3560460429262</v>
      </c>
      <c r="AR19" s="14">
        <f t="shared" ref="AR19" si="14">IFERROR(N19/AC19, "N.A.")</f>
        <v>5019.5025490037933</v>
      </c>
    </row>
    <row r="20" spans="1:44" ht="15" customHeight="1" thickBot="1" x14ac:dyDescent="0.3">
      <c r="A20" s="5" t="s">
        <v>0</v>
      </c>
      <c r="B20" s="24">
        <f>B19+C19</f>
        <v>1437512992.0000005</v>
      </c>
      <c r="C20" s="26"/>
      <c r="D20" s="24">
        <f>D19+E19</f>
        <v>125501592.00000004</v>
      </c>
      <c r="E20" s="26"/>
      <c r="F20" s="24">
        <f>F19+G19</f>
        <v>116134601</v>
      </c>
      <c r="G20" s="26"/>
      <c r="H20" s="24">
        <f>H19+I19</f>
        <v>187654008.00000006</v>
      </c>
      <c r="I20" s="26"/>
      <c r="J20" s="24">
        <f>J19+K19</f>
        <v>0</v>
      </c>
      <c r="K20" s="26"/>
      <c r="L20" s="24">
        <f>L19+M19</f>
        <v>1866803193.0000007</v>
      </c>
      <c r="M20" s="25"/>
      <c r="N20" s="18">
        <f>B20+D20+F20+H20+J20</f>
        <v>1866803193.0000005</v>
      </c>
      <c r="P20" s="5" t="s">
        <v>0</v>
      </c>
      <c r="Q20" s="24">
        <f>Q19+R19</f>
        <v>271628</v>
      </c>
      <c r="R20" s="26"/>
      <c r="S20" s="24">
        <f>S19+T19</f>
        <v>24973</v>
      </c>
      <c r="T20" s="26"/>
      <c r="U20" s="24">
        <f>U19+V19</f>
        <v>16724</v>
      </c>
      <c r="V20" s="26"/>
      <c r="W20" s="24">
        <f>W19+X19</f>
        <v>49157</v>
      </c>
      <c r="X20" s="26"/>
      <c r="Y20" s="24">
        <f>Y19+Z19</f>
        <v>9428</v>
      </c>
      <c r="Z20" s="26"/>
      <c r="AA20" s="24">
        <f>AA19+AB19</f>
        <v>371910</v>
      </c>
      <c r="AB20" s="26"/>
      <c r="AC20" s="19">
        <f>Q20+S20+U20+W20+Y20</f>
        <v>371910</v>
      </c>
      <c r="AE20" s="5" t="s">
        <v>0</v>
      </c>
      <c r="AF20" s="27">
        <f>IFERROR(B20/Q20,"N.A.")</f>
        <v>5292.2121136259902</v>
      </c>
      <c r="AG20" s="28"/>
      <c r="AH20" s="27">
        <f>IFERROR(D20/S20,"N.A.")</f>
        <v>5025.4912105073499</v>
      </c>
      <c r="AI20" s="28"/>
      <c r="AJ20" s="27">
        <f>IFERROR(F20/U20,"N.A.")</f>
        <v>6944.1880530973449</v>
      </c>
      <c r="AK20" s="28"/>
      <c r="AL20" s="27">
        <f>IFERROR(H20/W20,"N.A.")</f>
        <v>3817.4422361006582</v>
      </c>
      <c r="AM20" s="28"/>
      <c r="AN20" s="27">
        <f>IFERROR(J20/Y20,"N.A.")</f>
        <v>0</v>
      </c>
      <c r="AO20" s="28"/>
      <c r="AP20" s="27">
        <f>IFERROR(L20/AA20,"N.A.")</f>
        <v>5019.5025490037933</v>
      </c>
      <c r="AQ20" s="28"/>
      <c r="AR20" s="16">
        <f>IFERROR(N20/AC20, "N.A.")</f>
        <v>5019.5025490037924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75374195</v>
      </c>
      <c r="C27" s="2"/>
      <c r="D27" s="2">
        <v>51183858.000000015</v>
      </c>
      <c r="E27" s="2"/>
      <c r="F27" s="2">
        <v>46660521.000000007</v>
      </c>
      <c r="G27" s="2"/>
      <c r="H27" s="2">
        <v>96798116.999999955</v>
      </c>
      <c r="I27" s="2"/>
      <c r="J27" s="2">
        <v>0</v>
      </c>
      <c r="K27" s="2"/>
      <c r="L27" s="1">
        <f>B27+D27+F27+H27+J27</f>
        <v>270016691</v>
      </c>
      <c r="M27" s="13">
        <f>C27+E27+G27+I27+K27</f>
        <v>0</v>
      </c>
      <c r="N27" s="14">
        <f>L27+M27</f>
        <v>270016691</v>
      </c>
      <c r="P27" s="3" t="s">
        <v>12</v>
      </c>
      <c r="Q27" s="2">
        <v>17790</v>
      </c>
      <c r="R27" s="2">
        <v>0</v>
      </c>
      <c r="S27" s="2">
        <v>10604</v>
      </c>
      <c r="T27" s="2">
        <v>0</v>
      </c>
      <c r="U27" s="2">
        <v>6372</v>
      </c>
      <c r="V27" s="2">
        <v>0</v>
      </c>
      <c r="W27" s="2">
        <v>20320</v>
      </c>
      <c r="X27" s="2">
        <v>0</v>
      </c>
      <c r="Y27" s="2">
        <v>1190</v>
      </c>
      <c r="Z27" s="2">
        <v>0</v>
      </c>
      <c r="AA27" s="1">
        <f>Q27+S27+U27+W27+Y27</f>
        <v>56276</v>
      </c>
      <c r="AB27" s="13">
        <f>R27+T27+V27+X27+Z27</f>
        <v>0</v>
      </c>
      <c r="AC27" s="14">
        <f>AA27+AB27</f>
        <v>56276</v>
      </c>
      <c r="AE27" s="3" t="s">
        <v>12</v>
      </c>
      <c r="AF27" s="2">
        <f>IFERROR(B27/Q27, "N.A.")</f>
        <v>4236.8856098931983</v>
      </c>
      <c r="AG27" s="2" t="str">
        <f t="shared" ref="AG27:AR31" si="15">IFERROR(C27/R27, "N.A.")</f>
        <v>N.A.</v>
      </c>
      <c r="AH27" s="2">
        <f t="shared" si="15"/>
        <v>4826.8443983402503</v>
      </c>
      <c r="AI27" s="2" t="str">
        <f t="shared" si="15"/>
        <v>N.A.</v>
      </c>
      <c r="AJ27" s="2">
        <f t="shared" si="15"/>
        <v>7322.7434086629009</v>
      </c>
      <c r="AK27" s="2" t="str">
        <f t="shared" si="15"/>
        <v>N.A.</v>
      </c>
      <c r="AL27" s="2">
        <f t="shared" si="15"/>
        <v>4763.6868602362183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4798.0789501741419</v>
      </c>
      <c r="AQ27" s="13" t="str">
        <f t="shared" si="15"/>
        <v>N.A.</v>
      </c>
      <c r="AR27" s="14">
        <f t="shared" si="15"/>
        <v>4798.0789501741419</v>
      </c>
    </row>
    <row r="28" spans="1:44" ht="15" customHeight="1" thickBot="1" x14ac:dyDescent="0.3">
      <c r="A28" s="3" t="s">
        <v>13</v>
      </c>
      <c r="B28" s="2">
        <v>10369289.999999998</v>
      </c>
      <c r="C28" s="2">
        <v>1176480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10369289.999999998</v>
      </c>
      <c r="M28" s="13">
        <f t="shared" si="16"/>
        <v>1176480</v>
      </c>
      <c r="N28" s="14">
        <f t="shared" ref="N28:N30" si="17">L28+M28</f>
        <v>11545769.999999998</v>
      </c>
      <c r="P28" s="3" t="s">
        <v>13</v>
      </c>
      <c r="Q28" s="2">
        <v>2260</v>
      </c>
      <c r="R28" s="2">
        <v>152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2260</v>
      </c>
      <c r="AB28" s="13">
        <f t="shared" si="18"/>
        <v>152</v>
      </c>
      <c r="AC28" s="14">
        <f t="shared" ref="AC28:AC30" si="19">AA28+AB28</f>
        <v>2412</v>
      </c>
      <c r="AE28" s="3" t="s">
        <v>13</v>
      </c>
      <c r="AF28" s="2">
        <f t="shared" ref="AF28:AF31" si="20">IFERROR(B28/Q28, "N.A.")</f>
        <v>4588.1814159292026</v>
      </c>
      <c r="AG28" s="2">
        <f t="shared" si="15"/>
        <v>7740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4588.1814159292026</v>
      </c>
      <c r="AQ28" s="13">
        <f t="shared" si="15"/>
        <v>7740</v>
      </c>
      <c r="AR28" s="14">
        <f t="shared" si="15"/>
        <v>4786.8034825870636</v>
      </c>
    </row>
    <row r="29" spans="1:44" ht="15" customHeight="1" thickBot="1" x14ac:dyDescent="0.3">
      <c r="A29" s="3" t="s">
        <v>14</v>
      </c>
      <c r="B29" s="2">
        <v>127293435.00000004</v>
      </c>
      <c r="C29" s="2">
        <v>745402564</v>
      </c>
      <c r="D29" s="2">
        <v>42518979.000000015</v>
      </c>
      <c r="E29" s="2">
        <v>13751965</v>
      </c>
      <c r="F29" s="2"/>
      <c r="G29" s="2">
        <v>51496750</v>
      </c>
      <c r="H29" s="2"/>
      <c r="I29" s="2">
        <v>20569419.999999996</v>
      </c>
      <c r="J29" s="2">
        <v>0</v>
      </c>
      <c r="K29" s="2"/>
      <c r="L29" s="1">
        <f t="shared" si="16"/>
        <v>169812414.00000006</v>
      </c>
      <c r="M29" s="13">
        <f t="shared" si="16"/>
        <v>831220699</v>
      </c>
      <c r="N29" s="14">
        <f t="shared" si="17"/>
        <v>1001033113</v>
      </c>
      <c r="P29" s="3" t="s">
        <v>14</v>
      </c>
      <c r="Q29" s="2">
        <v>26966</v>
      </c>
      <c r="R29" s="2">
        <v>122337</v>
      </c>
      <c r="S29" s="2">
        <v>6658</v>
      </c>
      <c r="T29" s="2">
        <v>2362</v>
      </c>
      <c r="U29" s="2">
        <v>0</v>
      </c>
      <c r="V29" s="2">
        <v>7231</v>
      </c>
      <c r="W29" s="2">
        <v>0</v>
      </c>
      <c r="X29" s="2">
        <v>4758</v>
      </c>
      <c r="Y29" s="2">
        <v>1623</v>
      </c>
      <c r="Z29" s="2">
        <v>0</v>
      </c>
      <c r="AA29" s="1">
        <f t="shared" si="18"/>
        <v>35247</v>
      </c>
      <c r="AB29" s="13">
        <f t="shared" si="18"/>
        <v>136688</v>
      </c>
      <c r="AC29" s="14">
        <f t="shared" si="19"/>
        <v>171935</v>
      </c>
      <c r="AE29" s="3" t="s">
        <v>14</v>
      </c>
      <c r="AF29" s="2">
        <f t="shared" si="20"/>
        <v>4720.5160201735534</v>
      </c>
      <c r="AG29" s="2">
        <f t="shared" si="15"/>
        <v>6093.0263452594063</v>
      </c>
      <c r="AH29" s="2">
        <f t="shared" si="15"/>
        <v>6386.1488434965477</v>
      </c>
      <c r="AI29" s="2">
        <f t="shared" si="15"/>
        <v>5822.1697713801859</v>
      </c>
      <c r="AJ29" s="2" t="str">
        <f t="shared" si="15"/>
        <v>N.A.</v>
      </c>
      <c r="AK29" s="2">
        <f t="shared" si="15"/>
        <v>7121.6636703083941</v>
      </c>
      <c r="AL29" s="2" t="str">
        <f t="shared" si="15"/>
        <v>N.A.</v>
      </c>
      <c r="AM29" s="2">
        <f t="shared" si="15"/>
        <v>4323.1231609920123</v>
      </c>
      <c r="AN29" s="2">
        <f t="shared" si="15"/>
        <v>0</v>
      </c>
      <c r="AO29" s="2" t="str">
        <f t="shared" si="15"/>
        <v>N.A.</v>
      </c>
      <c r="AP29" s="15">
        <f t="shared" si="15"/>
        <v>4817.7834709336985</v>
      </c>
      <c r="AQ29" s="13">
        <f t="shared" si="15"/>
        <v>6081.1534223926019</v>
      </c>
      <c r="AR29" s="14">
        <f t="shared" si="15"/>
        <v>5822.1601942594589</v>
      </c>
    </row>
    <row r="30" spans="1:44" ht="15" customHeight="1" thickBot="1" x14ac:dyDescent="0.3">
      <c r="A30" s="3" t="s">
        <v>15</v>
      </c>
      <c r="B30" s="2">
        <v>4716240</v>
      </c>
      <c r="C30" s="2"/>
      <c r="D30" s="2">
        <v>2789440</v>
      </c>
      <c r="E30" s="2"/>
      <c r="F30" s="2"/>
      <c r="G30" s="2"/>
      <c r="H30" s="2">
        <v>1206580.0000000002</v>
      </c>
      <c r="I30" s="2"/>
      <c r="J30" s="2"/>
      <c r="K30" s="2"/>
      <c r="L30" s="1">
        <f t="shared" si="16"/>
        <v>8712260</v>
      </c>
      <c r="M30" s="13">
        <f t="shared" si="16"/>
        <v>0</v>
      </c>
      <c r="N30" s="14">
        <f t="shared" si="17"/>
        <v>8712260</v>
      </c>
      <c r="P30" s="3" t="s">
        <v>15</v>
      </c>
      <c r="Q30" s="2">
        <v>1098</v>
      </c>
      <c r="R30" s="2">
        <v>0</v>
      </c>
      <c r="S30" s="2">
        <v>396</v>
      </c>
      <c r="T30" s="2">
        <v>0</v>
      </c>
      <c r="U30" s="2">
        <v>0</v>
      </c>
      <c r="V30" s="2">
        <v>0</v>
      </c>
      <c r="W30" s="2">
        <v>781</v>
      </c>
      <c r="X30" s="2">
        <v>0</v>
      </c>
      <c r="Y30" s="2">
        <v>0</v>
      </c>
      <c r="Z30" s="2">
        <v>0</v>
      </c>
      <c r="AA30" s="1">
        <f t="shared" si="18"/>
        <v>2275</v>
      </c>
      <c r="AB30" s="13">
        <f t="shared" si="18"/>
        <v>0</v>
      </c>
      <c r="AC30" s="17">
        <f t="shared" si="19"/>
        <v>2275</v>
      </c>
      <c r="AE30" s="3" t="s">
        <v>15</v>
      </c>
      <c r="AF30" s="2">
        <f t="shared" si="20"/>
        <v>4295.3005464480875</v>
      </c>
      <c r="AG30" s="2" t="str">
        <f t="shared" si="15"/>
        <v>N.A.</v>
      </c>
      <c r="AH30" s="2">
        <f t="shared" si="15"/>
        <v>7044.0404040404037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1544.9167733674778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3829.5648351648351</v>
      </c>
      <c r="AQ30" s="13" t="str">
        <f t="shared" si="15"/>
        <v>N.A.</v>
      </c>
      <c r="AR30" s="14">
        <f t="shared" si="15"/>
        <v>3829.5648351648351</v>
      </c>
    </row>
    <row r="31" spans="1:44" ht="15" customHeight="1" thickBot="1" x14ac:dyDescent="0.3">
      <c r="A31" s="4" t="s">
        <v>16</v>
      </c>
      <c r="B31" s="2">
        <v>217753160.00000018</v>
      </c>
      <c r="C31" s="2">
        <v>746579044.00000012</v>
      </c>
      <c r="D31" s="2">
        <v>96492277.00000003</v>
      </c>
      <c r="E31" s="2">
        <v>13751965</v>
      </c>
      <c r="F31" s="2">
        <v>46660521.000000007</v>
      </c>
      <c r="G31" s="2">
        <v>51496750</v>
      </c>
      <c r="H31" s="2">
        <v>98004697</v>
      </c>
      <c r="I31" s="2">
        <v>20569419.999999996</v>
      </c>
      <c r="J31" s="2">
        <v>0</v>
      </c>
      <c r="K31" s="2"/>
      <c r="L31" s="1">
        <f t="shared" ref="L31" si="21">B31+D31+F31+H31+J31</f>
        <v>458910655.00000024</v>
      </c>
      <c r="M31" s="13">
        <f t="shared" ref="M31" si="22">C31+E31+G31+I31+K31</f>
        <v>832397179.00000012</v>
      </c>
      <c r="N31" s="17">
        <f t="shared" ref="N31" si="23">L31+M31</f>
        <v>1291307834.0000005</v>
      </c>
      <c r="P31" s="4" t="s">
        <v>16</v>
      </c>
      <c r="Q31" s="2">
        <v>48114</v>
      </c>
      <c r="R31" s="2">
        <v>122489</v>
      </c>
      <c r="S31" s="2">
        <v>17658</v>
      </c>
      <c r="T31" s="2">
        <v>2362</v>
      </c>
      <c r="U31" s="2">
        <v>6372</v>
      </c>
      <c r="V31" s="2">
        <v>7231</v>
      </c>
      <c r="W31" s="2">
        <v>21101</v>
      </c>
      <c r="X31" s="2">
        <v>4758</v>
      </c>
      <c r="Y31" s="2">
        <v>2813</v>
      </c>
      <c r="Z31" s="2">
        <v>0</v>
      </c>
      <c r="AA31" s="1">
        <f t="shared" ref="AA31" si="24">Q31+S31+U31+W31+Y31</f>
        <v>96058</v>
      </c>
      <c r="AB31" s="13">
        <f t="shared" ref="AB31" si="25">R31+T31+V31+X31+Z31</f>
        <v>136840</v>
      </c>
      <c r="AC31" s="14">
        <f t="shared" ref="AC31" si="26">AA31+AB31</f>
        <v>232898</v>
      </c>
      <c r="AE31" s="4" t="s">
        <v>16</v>
      </c>
      <c r="AF31" s="2">
        <f t="shared" si="20"/>
        <v>4525.7754499729845</v>
      </c>
      <c r="AG31" s="2">
        <f t="shared" si="15"/>
        <v>6095.070120582257</v>
      </c>
      <c r="AH31" s="2">
        <f t="shared" si="15"/>
        <v>5464.5077018914953</v>
      </c>
      <c r="AI31" s="2">
        <f t="shared" si="15"/>
        <v>5822.1697713801859</v>
      </c>
      <c r="AJ31" s="2">
        <f t="shared" si="15"/>
        <v>7322.7434086629009</v>
      </c>
      <c r="AK31" s="2">
        <f t="shared" si="15"/>
        <v>7121.6636703083941</v>
      </c>
      <c r="AL31" s="2">
        <f t="shared" si="15"/>
        <v>4644.5522487085918</v>
      </c>
      <c r="AM31" s="2">
        <f t="shared" si="15"/>
        <v>4323.1231609920123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4777.4329571717117</v>
      </c>
      <c r="AQ31" s="13">
        <f t="shared" ref="AQ31" si="28">IFERROR(M31/AB31, "N.A.")</f>
        <v>6082.9960464776386</v>
      </c>
      <c r="AR31" s="14">
        <f t="shared" ref="AR31" si="29">IFERROR(N31/AC31, "N.A.")</f>
        <v>5544.5209233226587</v>
      </c>
    </row>
    <row r="32" spans="1:44" ht="15" customHeight="1" thickBot="1" x14ac:dyDescent="0.3">
      <c r="A32" s="5" t="s">
        <v>0</v>
      </c>
      <c r="B32" s="24">
        <f>B31+C31</f>
        <v>964332204.00000024</v>
      </c>
      <c r="C32" s="26"/>
      <c r="D32" s="24">
        <f>D31+E31</f>
        <v>110244242.00000003</v>
      </c>
      <c r="E32" s="26"/>
      <c r="F32" s="24">
        <f>F31+G31</f>
        <v>98157271</v>
      </c>
      <c r="G32" s="26"/>
      <c r="H32" s="24">
        <f>H31+I31</f>
        <v>118574117</v>
      </c>
      <c r="I32" s="26"/>
      <c r="J32" s="24">
        <f>J31+K31</f>
        <v>0</v>
      </c>
      <c r="K32" s="26"/>
      <c r="L32" s="24">
        <f>L31+M31</f>
        <v>1291307834.0000005</v>
      </c>
      <c r="M32" s="25"/>
      <c r="N32" s="18">
        <f>B32+D32+F32+H32+J32</f>
        <v>1291307834.0000002</v>
      </c>
      <c r="P32" s="5" t="s">
        <v>0</v>
      </c>
      <c r="Q32" s="24">
        <f>Q31+R31</f>
        <v>170603</v>
      </c>
      <c r="R32" s="26"/>
      <c r="S32" s="24">
        <f>S31+T31</f>
        <v>20020</v>
      </c>
      <c r="T32" s="26"/>
      <c r="U32" s="24">
        <f>U31+V31</f>
        <v>13603</v>
      </c>
      <c r="V32" s="26"/>
      <c r="W32" s="24">
        <f>W31+X31</f>
        <v>25859</v>
      </c>
      <c r="X32" s="26"/>
      <c r="Y32" s="24">
        <f>Y31+Z31</f>
        <v>2813</v>
      </c>
      <c r="Z32" s="26"/>
      <c r="AA32" s="24">
        <f>AA31+AB31</f>
        <v>232898</v>
      </c>
      <c r="AB32" s="26"/>
      <c r="AC32" s="19">
        <f>Q32+S32+U32+W32+Y32</f>
        <v>232898</v>
      </c>
      <c r="AE32" s="5" t="s">
        <v>0</v>
      </c>
      <c r="AF32" s="27">
        <f>IFERROR(B32/Q32,"N.A.")</f>
        <v>5652.492652532489</v>
      </c>
      <c r="AG32" s="28"/>
      <c r="AH32" s="27">
        <f>IFERROR(D32/S32,"N.A.")</f>
        <v>5506.7053946053957</v>
      </c>
      <c r="AI32" s="28"/>
      <c r="AJ32" s="27">
        <f>IFERROR(F32/U32,"N.A.")</f>
        <v>7215.8546644122616</v>
      </c>
      <c r="AK32" s="28"/>
      <c r="AL32" s="27">
        <f>IFERROR(H32/W32,"N.A.")</f>
        <v>4585.4099926524614</v>
      </c>
      <c r="AM32" s="28"/>
      <c r="AN32" s="27">
        <f>IFERROR(J32/Y32,"N.A.")</f>
        <v>0</v>
      </c>
      <c r="AO32" s="28"/>
      <c r="AP32" s="27">
        <f>IFERROR(L32/AA32,"N.A.")</f>
        <v>5544.5209233226587</v>
      </c>
      <c r="AQ32" s="28"/>
      <c r="AR32" s="16">
        <f>IFERROR(N32/AC32, "N.A.")</f>
        <v>5544.5209233226569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11524304</v>
      </c>
      <c r="C39" s="2"/>
      <c r="D39" s="2">
        <v>4312290</v>
      </c>
      <c r="E39" s="2"/>
      <c r="F39" s="2">
        <v>3110020</v>
      </c>
      <c r="G39" s="2"/>
      <c r="H39" s="2">
        <v>46666774.999999985</v>
      </c>
      <c r="I39" s="2"/>
      <c r="J39" s="2">
        <v>0</v>
      </c>
      <c r="K39" s="2"/>
      <c r="L39" s="1">
        <f>B39+D39+F39+H39+J39</f>
        <v>65613388.999999985</v>
      </c>
      <c r="M39" s="13">
        <f>C39+E39+G39+I39+K39</f>
        <v>0</v>
      </c>
      <c r="N39" s="14">
        <f>L39+M39</f>
        <v>65613388.999999985</v>
      </c>
      <c r="P39" s="3" t="s">
        <v>12</v>
      </c>
      <c r="Q39" s="2">
        <v>4317</v>
      </c>
      <c r="R39" s="2">
        <v>0</v>
      </c>
      <c r="S39" s="2">
        <v>731</v>
      </c>
      <c r="T39" s="2">
        <v>0</v>
      </c>
      <c r="U39" s="2">
        <v>856</v>
      </c>
      <c r="V39" s="2">
        <v>0</v>
      </c>
      <c r="W39" s="2">
        <v>19934</v>
      </c>
      <c r="X39" s="2">
        <v>0</v>
      </c>
      <c r="Y39" s="2">
        <v>3636</v>
      </c>
      <c r="Z39" s="2">
        <v>0</v>
      </c>
      <c r="AA39" s="1">
        <f>Q39+S39+U39+W39+Y39</f>
        <v>29474</v>
      </c>
      <c r="AB39" s="13">
        <f>R39+T39+V39+X39+Z39</f>
        <v>0</v>
      </c>
      <c r="AC39" s="14">
        <f>AA39+AB39</f>
        <v>29474</v>
      </c>
      <c r="AE39" s="3" t="s">
        <v>12</v>
      </c>
      <c r="AF39" s="2">
        <f>IFERROR(B39/Q39, "N.A.")</f>
        <v>2669.5167940699562</v>
      </c>
      <c r="AG39" s="2" t="str">
        <f t="shared" ref="AG39:AR43" si="30">IFERROR(C39/R39, "N.A.")</f>
        <v>N.A.</v>
      </c>
      <c r="AH39" s="2">
        <f t="shared" si="30"/>
        <v>5899.1655266757862</v>
      </c>
      <c r="AI39" s="2" t="str">
        <f t="shared" si="30"/>
        <v>N.A.</v>
      </c>
      <c r="AJ39" s="2">
        <f t="shared" si="30"/>
        <v>3633.200934579439</v>
      </c>
      <c r="AK39" s="2" t="str">
        <f t="shared" si="30"/>
        <v>N.A.</v>
      </c>
      <c r="AL39" s="2">
        <f t="shared" si="30"/>
        <v>2341.0642620648132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2226.1447038067445</v>
      </c>
      <c r="AQ39" s="13" t="str">
        <f t="shared" si="30"/>
        <v>N.A.</v>
      </c>
      <c r="AR39" s="14">
        <f t="shared" si="30"/>
        <v>2226.1447038067445</v>
      </c>
    </row>
    <row r="40" spans="1:44" ht="15" customHeight="1" thickBot="1" x14ac:dyDescent="0.3">
      <c r="A40" s="3" t="s">
        <v>13</v>
      </c>
      <c r="B40" s="2">
        <v>35469083.999999993</v>
      </c>
      <c r="C40" s="2">
        <v>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35469083.999999993</v>
      </c>
      <c r="M40" s="13">
        <f t="shared" si="31"/>
        <v>0</v>
      </c>
      <c r="N40" s="14">
        <f t="shared" ref="N40:N42" si="32">L40+M40</f>
        <v>35469083.999999993</v>
      </c>
      <c r="P40" s="3" t="s">
        <v>13</v>
      </c>
      <c r="Q40" s="2">
        <v>11773</v>
      </c>
      <c r="R40" s="2">
        <v>147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11773</v>
      </c>
      <c r="AB40" s="13">
        <f t="shared" si="33"/>
        <v>147</v>
      </c>
      <c r="AC40" s="14">
        <f t="shared" ref="AC40:AC42" si="34">AA40+AB40</f>
        <v>11920</v>
      </c>
      <c r="AE40" s="3" t="s">
        <v>13</v>
      </c>
      <c r="AF40" s="2">
        <f t="shared" ref="AF40:AF43" si="35">IFERROR(B40/Q40, "N.A.")</f>
        <v>3012.7481525524499</v>
      </c>
      <c r="AG40" s="2">
        <f t="shared" si="30"/>
        <v>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3012.7481525524499</v>
      </c>
      <c r="AQ40" s="13">
        <f t="shared" si="30"/>
        <v>0</v>
      </c>
      <c r="AR40" s="14">
        <f t="shared" si="30"/>
        <v>2975.5942953020126</v>
      </c>
    </row>
    <row r="41" spans="1:44" ht="15" customHeight="1" thickBot="1" x14ac:dyDescent="0.3">
      <c r="A41" s="3" t="s">
        <v>14</v>
      </c>
      <c r="B41" s="2">
        <v>56175334.999999993</v>
      </c>
      <c r="C41" s="2">
        <v>370012065</v>
      </c>
      <c r="D41" s="2">
        <v>6187579.9999999991</v>
      </c>
      <c r="E41" s="2">
        <v>4757480.0000000009</v>
      </c>
      <c r="F41" s="2"/>
      <c r="G41" s="2">
        <v>14867309.999999998</v>
      </c>
      <c r="H41" s="2"/>
      <c r="I41" s="2">
        <v>22413116.000000004</v>
      </c>
      <c r="J41" s="2">
        <v>0</v>
      </c>
      <c r="K41" s="2"/>
      <c r="L41" s="1">
        <f t="shared" si="31"/>
        <v>62362914.999999993</v>
      </c>
      <c r="M41" s="13">
        <f t="shared" si="31"/>
        <v>412049971</v>
      </c>
      <c r="N41" s="14">
        <f t="shared" si="32"/>
        <v>474412886</v>
      </c>
      <c r="P41" s="3" t="s">
        <v>14</v>
      </c>
      <c r="Q41" s="2">
        <v>14036</v>
      </c>
      <c r="R41" s="2">
        <v>70752</v>
      </c>
      <c r="S41" s="2">
        <v>2560</v>
      </c>
      <c r="T41" s="2">
        <v>1662</v>
      </c>
      <c r="U41" s="2">
        <v>0</v>
      </c>
      <c r="V41" s="2">
        <v>2265</v>
      </c>
      <c r="W41" s="2">
        <v>0</v>
      </c>
      <c r="X41" s="2">
        <v>3177</v>
      </c>
      <c r="Y41" s="2">
        <v>2979</v>
      </c>
      <c r="Z41" s="2">
        <v>0</v>
      </c>
      <c r="AA41" s="1">
        <f t="shared" si="33"/>
        <v>19575</v>
      </c>
      <c r="AB41" s="13">
        <f t="shared" si="33"/>
        <v>77856</v>
      </c>
      <c r="AC41" s="14">
        <f t="shared" si="34"/>
        <v>97431</v>
      </c>
      <c r="AE41" s="3" t="s">
        <v>14</v>
      </c>
      <c r="AF41" s="2">
        <f t="shared" si="35"/>
        <v>4002.2324736392129</v>
      </c>
      <c r="AG41" s="2">
        <f t="shared" si="30"/>
        <v>5229.7046726594299</v>
      </c>
      <c r="AH41" s="2">
        <f t="shared" si="30"/>
        <v>2417.0234374999995</v>
      </c>
      <c r="AI41" s="2">
        <f t="shared" si="30"/>
        <v>2862.5030084235864</v>
      </c>
      <c r="AJ41" s="2" t="str">
        <f t="shared" si="30"/>
        <v>N.A.</v>
      </c>
      <c r="AK41" s="2">
        <f t="shared" si="30"/>
        <v>6563.933774834436</v>
      </c>
      <c r="AL41" s="2" t="str">
        <f t="shared" si="30"/>
        <v>N.A.</v>
      </c>
      <c r="AM41" s="2">
        <f t="shared" si="30"/>
        <v>7054.8051621026134</v>
      </c>
      <c r="AN41" s="2">
        <f t="shared" si="30"/>
        <v>0</v>
      </c>
      <c r="AO41" s="2" t="str">
        <f t="shared" si="30"/>
        <v>N.A.</v>
      </c>
      <c r="AP41" s="15">
        <f t="shared" si="30"/>
        <v>3185.8449553001274</v>
      </c>
      <c r="AQ41" s="13">
        <f t="shared" si="30"/>
        <v>5292.4626361487872</v>
      </c>
      <c r="AR41" s="14">
        <f t="shared" si="30"/>
        <v>4869.2190986441683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0</v>
      </c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187</v>
      </c>
      <c r="X42" s="2">
        <v>0</v>
      </c>
      <c r="Y42" s="2">
        <v>0</v>
      </c>
      <c r="Z42" s="2">
        <v>0</v>
      </c>
      <c r="AA42" s="1">
        <f t="shared" si="33"/>
        <v>187</v>
      </c>
      <c r="AB42" s="13">
        <f t="shared" si="33"/>
        <v>0</v>
      </c>
      <c r="AC42" s="14">
        <f t="shared" si="34"/>
        <v>187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0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103168723.00000004</v>
      </c>
      <c r="C43" s="2">
        <v>370012064.99999994</v>
      </c>
      <c r="D43" s="2">
        <v>10499870.000000002</v>
      </c>
      <c r="E43" s="2">
        <v>4757480.0000000009</v>
      </c>
      <c r="F43" s="2">
        <v>3110020</v>
      </c>
      <c r="G43" s="2">
        <v>14867309.999999998</v>
      </c>
      <c r="H43" s="2">
        <v>46666774.999999993</v>
      </c>
      <c r="I43" s="2">
        <v>22413116.000000004</v>
      </c>
      <c r="J43" s="2">
        <v>0</v>
      </c>
      <c r="K43" s="2"/>
      <c r="L43" s="1">
        <f t="shared" ref="L43" si="36">B43+D43+F43+H43+J43</f>
        <v>163445388.00000003</v>
      </c>
      <c r="M43" s="13">
        <f t="shared" ref="M43" si="37">C43+E43+G43+I43+K43</f>
        <v>412049970.99999994</v>
      </c>
      <c r="N43" s="17">
        <f t="shared" ref="N43" si="38">L43+M43</f>
        <v>575495359</v>
      </c>
      <c r="P43" s="4" t="s">
        <v>16</v>
      </c>
      <c r="Q43" s="2">
        <v>30126</v>
      </c>
      <c r="R43" s="2">
        <v>70899</v>
      </c>
      <c r="S43" s="2">
        <v>3291</v>
      </c>
      <c r="T43" s="2">
        <v>1662</v>
      </c>
      <c r="U43" s="2">
        <v>856</v>
      </c>
      <c r="V43" s="2">
        <v>2265</v>
      </c>
      <c r="W43" s="2">
        <v>20121</v>
      </c>
      <c r="X43" s="2">
        <v>3177</v>
      </c>
      <c r="Y43" s="2">
        <v>6615</v>
      </c>
      <c r="Z43" s="2">
        <v>0</v>
      </c>
      <c r="AA43" s="1">
        <f t="shared" ref="AA43" si="39">Q43+S43+U43+W43+Y43</f>
        <v>61009</v>
      </c>
      <c r="AB43" s="13">
        <f t="shared" ref="AB43" si="40">R43+T43+V43+X43+Z43</f>
        <v>78003</v>
      </c>
      <c r="AC43" s="17">
        <f t="shared" ref="AC43" si="41">AA43+AB43</f>
        <v>139012</v>
      </c>
      <c r="AE43" s="4" t="s">
        <v>16</v>
      </c>
      <c r="AF43" s="2">
        <f t="shared" si="35"/>
        <v>3424.5742216026038</v>
      </c>
      <c r="AG43" s="2">
        <f t="shared" si="30"/>
        <v>5218.8615495282011</v>
      </c>
      <c r="AH43" s="2">
        <f t="shared" si="30"/>
        <v>3190.4800972348835</v>
      </c>
      <c r="AI43" s="2">
        <f t="shared" si="30"/>
        <v>2862.5030084235864</v>
      </c>
      <c r="AJ43" s="2">
        <f t="shared" si="30"/>
        <v>3633.200934579439</v>
      </c>
      <c r="AK43" s="2">
        <f t="shared" si="30"/>
        <v>6563.933774834436</v>
      </c>
      <c r="AL43" s="2">
        <f t="shared" si="30"/>
        <v>2319.3069429948805</v>
      </c>
      <c r="AM43" s="2">
        <f t="shared" si="30"/>
        <v>7054.8051621026134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2679.0373223622751</v>
      </c>
      <c r="AQ43" s="13">
        <f t="shared" ref="AQ43" si="43">IFERROR(M43/AB43, "N.A.")</f>
        <v>5282.4887632526943</v>
      </c>
      <c r="AR43" s="14">
        <f t="shared" ref="AR43" si="44">IFERROR(N43/AC43, "N.A.")</f>
        <v>4139.8969801168241</v>
      </c>
    </row>
    <row r="44" spans="1:44" ht="15" customHeight="1" thickBot="1" x14ac:dyDescent="0.3">
      <c r="A44" s="5" t="s">
        <v>0</v>
      </c>
      <c r="B44" s="24">
        <f>B43+C43</f>
        <v>473180788</v>
      </c>
      <c r="C44" s="26"/>
      <c r="D44" s="24">
        <f>D43+E43</f>
        <v>15257350.000000004</v>
      </c>
      <c r="E44" s="26"/>
      <c r="F44" s="24">
        <f>F43+G43</f>
        <v>17977330</v>
      </c>
      <c r="G44" s="26"/>
      <c r="H44" s="24">
        <f>H43+I43</f>
        <v>69079891</v>
      </c>
      <c r="I44" s="26"/>
      <c r="J44" s="24">
        <f>J43+K43</f>
        <v>0</v>
      </c>
      <c r="K44" s="26"/>
      <c r="L44" s="24">
        <f>L43+M43</f>
        <v>575495359</v>
      </c>
      <c r="M44" s="25"/>
      <c r="N44" s="18">
        <f>B44+D44+F44+H44+J44</f>
        <v>575495359</v>
      </c>
      <c r="P44" s="5" t="s">
        <v>0</v>
      </c>
      <c r="Q44" s="24">
        <f>Q43+R43</f>
        <v>101025</v>
      </c>
      <c r="R44" s="26"/>
      <c r="S44" s="24">
        <f>S43+T43</f>
        <v>4953</v>
      </c>
      <c r="T44" s="26"/>
      <c r="U44" s="24">
        <f>U43+V43</f>
        <v>3121</v>
      </c>
      <c r="V44" s="26"/>
      <c r="W44" s="24">
        <f>W43+X43</f>
        <v>23298</v>
      </c>
      <c r="X44" s="26"/>
      <c r="Y44" s="24">
        <f>Y43+Z43</f>
        <v>6615</v>
      </c>
      <c r="Z44" s="26"/>
      <c r="AA44" s="24">
        <f>AA43+AB43</f>
        <v>139012</v>
      </c>
      <c r="AB44" s="25"/>
      <c r="AC44" s="18">
        <f>Q44+S44+U44+W44+Y44</f>
        <v>139012</v>
      </c>
      <c r="AE44" s="5" t="s">
        <v>0</v>
      </c>
      <c r="AF44" s="27">
        <f>IFERROR(B44/Q44,"N.A.")</f>
        <v>4683.7989408562235</v>
      </c>
      <c r="AG44" s="28"/>
      <c r="AH44" s="27">
        <f>IFERROR(D44/S44,"N.A.")</f>
        <v>3080.4260044417533</v>
      </c>
      <c r="AI44" s="28"/>
      <c r="AJ44" s="27">
        <f>IFERROR(F44/U44,"N.A.")</f>
        <v>5760.1185517462354</v>
      </c>
      <c r="AK44" s="28"/>
      <c r="AL44" s="27">
        <f>IFERROR(H44/W44,"N.A.")</f>
        <v>2965.0567001459353</v>
      </c>
      <c r="AM44" s="28"/>
      <c r="AN44" s="27">
        <f>IFERROR(J44/Y44,"N.A.")</f>
        <v>0</v>
      </c>
      <c r="AO44" s="28"/>
      <c r="AP44" s="27">
        <f>IFERROR(L44/AA44,"N.A.")</f>
        <v>4139.8969801168241</v>
      </c>
      <c r="AQ44" s="28"/>
      <c r="AR44" s="16">
        <f>IFERROR(N44/AC44, "N.A.")</f>
        <v>4139.8969801168241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3042015</v>
      </c>
      <c r="C15" s="2"/>
      <c r="D15" s="2">
        <v>2349180</v>
      </c>
      <c r="E15" s="2"/>
      <c r="F15" s="2">
        <v>464400</v>
      </c>
      <c r="G15" s="2"/>
      <c r="H15" s="2">
        <v>982872</v>
      </c>
      <c r="I15" s="2"/>
      <c r="J15" s="2"/>
      <c r="K15" s="2"/>
      <c r="L15" s="1">
        <f>B15+D15+F15+H15+J15</f>
        <v>6838467</v>
      </c>
      <c r="M15" s="13">
        <f>C15+E15+G15+I15+K15</f>
        <v>0</v>
      </c>
      <c r="N15" s="14">
        <f>L15+M15</f>
        <v>6838467</v>
      </c>
      <c r="P15" s="3" t="s">
        <v>12</v>
      </c>
      <c r="Q15" s="2">
        <v>1242</v>
      </c>
      <c r="R15" s="2">
        <v>0</v>
      </c>
      <c r="S15" s="2">
        <v>696</v>
      </c>
      <c r="T15" s="2">
        <v>0</v>
      </c>
      <c r="U15" s="2">
        <v>90</v>
      </c>
      <c r="V15" s="2">
        <v>0</v>
      </c>
      <c r="W15" s="2">
        <v>711</v>
      </c>
      <c r="X15" s="2">
        <v>0</v>
      </c>
      <c r="Y15" s="2">
        <v>0</v>
      </c>
      <c r="Z15" s="2">
        <v>0</v>
      </c>
      <c r="AA15" s="1">
        <f>Q15+S15+U15+W15+Y15</f>
        <v>2739</v>
      </c>
      <c r="AB15" s="13">
        <f>R15+T15+V15+X15+Z15</f>
        <v>0</v>
      </c>
      <c r="AC15" s="14">
        <f>AA15+AB15</f>
        <v>2739</v>
      </c>
      <c r="AE15" s="3" t="s">
        <v>12</v>
      </c>
      <c r="AF15" s="2">
        <f>IFERROR(B15/Q15, "N.A.")</f>
        <v>2449.2874396135267</v>
      </c>
      <c r="AG15" s="2" t="str">
        <f t="shared" ref="AG15:AR19" si="0">IFERROR(C15/R15, "N.A.")</f>
        <v>N.A.</v>
      </c>
      <c r="AH15" s="2">
        <f t="shared" si="0"/>
        <v>3375.2586206896553</v>
      </c>
      <c r="AI15" s="2" t="str">
        <f t="shared" si="0"/>
        <v>N.A.</v>
      </c>
      <c r="AJ15" s="2">
        <f t="shared" si="0"/>
        <v>5160</v>
      </c>
      <c r="AK15" s="2" t="str">
        <f t="shared" si="0"/>
        <v>N.A.</v>
      </c>
      <c r="AL15" s="2">
        <f t="shared" si="0"/>
        <v>1382.379746835443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2496.7020810514787</v>
      </c>
      <c r="AQ15" s="13" t="str">
        <f t="shared" si="0"/>
        <v>N.A.</v>
      </c>
      <c r="AR15" s="14">
        <f t="shared" si="0"/>
        <v>2496.7020810514787</v>
      </c>
    </row>
    <row r="16" spans="1:44" ht="15" customHeight="1" thickBot="1" x14ac:dyDescent="0.3">
      <c r="A16" s="3" t="s">
        <v>13</v>
      </c>
      <c r="B16" s="2">
        <v>81270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81270</v>
      </c>
      <c r="M16" s="13">
        <f t="shared" si="1"/>
        <v>0</v>
      </c>
      <c r="N16" s="14">
        <f t="shared" ref="N16:N18" si="2">L16+M16</f>
        <v>81270</v>
      </c>
      <c r="P16" s="3" t="s">
        <v>13</v>
      </c>
      <c r="Q16" s="2">
        <v>90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90</v>
      </c>
      <c r="AB16" s="13">
        <f t="shared" si="3"/>
        <v>0</v>
      </c>
      <c r="AC16" s="14">
        <f t="shared" ref="AC16:AC18" si="4">AA16+AB16</f>
        <v>90</v>
      </c>
      <c r="AE16" s="3" t="s">
        <v>13</v>
      </c>
      <c r="AF16" s="2">
        <f t="shared" ref="AF16:AF19" si="5">IFERROR(B16/Q16, "N.A.")</f>
        <v>903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903</v>
      </c>
      <c r="AQ16" s="13" t="str">
        <f t="shared" si="0"/>
        <v>N.A.</v>
      </c>
      <c r="AR16" s="14">
        <f t="shared" si="0"/>
        <v>903</v>
      </c>
    </row>
    <row r="17" spans="1:44" ht="15" customHeight="1" thickBot="1" x14ac:dyDescent="0.3">
      <c r="A17" s="3" t="s">
        <v>14</v>
      </c>
      <c r="B17" s="2">
        <v>9960876.0000000019</v>
      </c>
      <c r="C17" s="2">
        <v>18397398</v>
      </c>
      <c r="D17" s="2"/>
      <c r="E17" s="2"/>
      <c r="F17" s="2"/>
      <c r="G17" s="2">
        <v>5684670.0000000009</v>
      </c>
      <c r="H17" s="2"/>
      <c r="I17" s="2">
        <v>2940600</v>
      </c>
      <c r="J17" s="2">
        <v>0</v>
      </c>
      <c r="K17" s="2"/>
      <c r="L17" s="1">
        <f t="shared" si="1"/>
        <v>9960876.0000000019</v>
      </c>
      <c r="M17" s="13">
        <f t="shared" si="1"/>
        <v>27022668</v>
      </c>
      <c r="N17" s="14">
        <f t="shared" si="2"/>
        <v>36983544</v>
      </c>
      <c r="P17" s="3" t="s">
        <v>14</v>
      </c>
      <c r="Q17" s="2">
        <v>3231</v>
      </c>
      <c r="R17" s="2">
        <v>2748</v>
      </c>
      <c r="S17" s="2">
        <v>0</v>
      </c>
      <c r="T17" s="2">
        <v>0</v>
      </c>
      <c r="U17" s="2">
        <v>0</v>
      </c>
      <c r="V17" s="2">
        <v>1158</v>
      </c>
      <c r="W17" s="2">
        <v>0</v>
      </c>
      <c r="X17" s="2">
        <v>348</v>
      </c>
      <c r="Y17" s="2">
        <v>585</v>
      </c>
      <c r="Z17" s="2">
        <v>0</v>
      </c>
      <c r="AA17" s="1">
        <f t="shared" si="3"/>
        <v>3816</v>
      </c>
      <c r="AB17" s="13">
        <f t="shared" si="3"/>
        <v>4254</v>
      </c>
      <c r="AC17" s="14">
        <f t="shared" si="4"/>
        <v>8070</v>
      </c>
      <c r="AE17" s="3" t="s">
        <v>14</v>
      </c>
      <c r="AF17" s="2">
        <f t="shared" si="5"/>
        <v>3082.9080779944297</v>
      </c>
      <c r="AG17" s="2">
        <f t="shared" si="0"/>
        <v>6694.8318777292579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4909.041450777203</v>
      </c>
      <c r="AL17" s="2" t="str">
        <f t="shared" si="0"/>
        <v>N.A.</v>
      </c>
      <c r="AM17" s="2">
        <f t="shared" si="0"/>
        <v>8450</v>
      </c>
      <c r="AN17" s="2">
        <f t="shared" si="0"/>
        <v>0</v>
      </c>
      <c r="AO17" s="2" t="str">
        <f t="shared" si="0"/>
        <v>N.A.</v>
      </c>
      <c r="AP17" s="15">
        <f t="shared" si="0"/>
        <v>2610.2924528301892</v>
      </c>
      <c r="AQ17" s="13">
        <f t="shared" si="0"/>
        <v>6352.2961918194642</v>
      </c>
      <c r="AR17" s="14">
        <f t="shared" si="0"/>
        <v>4582.8431226765797</v>
      </c>
    </row>
    <row r="18" spans="1:44" ht="15" customHeight="1" thickBot="1" x14ac:dyDescent="0.3">
      <c r="A18" s="3" t="s">
        <v>15</v>
      </c>
      <c r="B18" s="2"/>
      <c r="C18" s="2"/>
      <c r="D18" s="2">
        <v>1300320</v>
      </c>
      <c r="E18" s="2"/>
      <c r="F18" s="2"/>
      <c r="G18" s="2">
        <v>0</v>
      </c>
      <c r="H18" s="2">
        <v>72000</v>
      </c>
      <c r="I18" s="2"/>
      <c r="J18" s="2">
        <v>0</v>
      </c>
      <c r="K18" s="2"/>
      <c r="L18" s="1">
        <f t="shared" si="1"/>
        <v>1372320</v>
      </c>
      <c r="M18" s="13">
        <f t="shared" si="1"/>
        <v>0</v>
      </c>
      <c r="N18" s="14">
        <f t="shared" si="2"/>
        <v>1372320</v>
      </c>
      <c r="P18" s="3" t="s">
        <v>15</v>
      </c>
      <c r="Q18" s="2">
        <v>0</v>
      </c>
      <c r="R18" s="2">
        <v>0</v>
      </c>
      <c r="S18" s="2">
        <v>144</v>
      </c>
      <c r="T18" s="2">
        <v>0</v>
      </c>
      <c r="U18" s="2">
        <v>0</v>
      </c>
      <c r="V18" s="2">
        <v>162</v>
      </c>
      <c r="W18" s="2">
        <v>1485</v>
      </c>
      <c r="X18" s="2">
        <v>0</v>
      </c>
      <c r="Y18" s="2">
        <v>597</v>
      </c>
      <c r="Z18" s="2">
        <v>0</v>
      </c>
      <c r="AA18" s="1">
        <f t="shared" si="3"/>
        <v>2226</v>
      </c>
      <c r="AB18" s="13">
        <f t="shared" si="3"/>
        <v>162</v>
      </c>
      <c r="AC18" s="17">
        <f t="shared" si="4"/>
        <v>2388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>
        <f t="shared" si="0"/>
        <v>9030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48.484848484848484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616.49595687331532</v>
      </c>
      <c r="AQ18" s="13">
        <f t="shared" si="0"/>
        <v>0</v>
      </c>
      <c r="AR18" s="14">
        <f t="shared" si="0"/>
        <v>574.67336683417091</v>
      </c>
    </row>
    <row r="19" spans="1:44" ht="15" customHeight="1" thickBot="1" x14ac:dyDescent="0.3">
      <c r="A19" s="4" t="s">
        <v>16</v>
      </c>
      <c r="B19" s="2">
        <v>13084161</v>
      </c>
      <c r="C19" s="2">
        <v>18397398</v>
      </c>
      <c r="D19" s="2">
        <v>3649500.0000000005</v>
      </c>
      <c r="E19" s="2"/>
      <c r="F19" s="2">
        <v>464400</v>
      </c>
      <c r="G19" s="2">
        <v>5684670</v>
      </c>
      <c r="H19" s="2">
        <v>1054872.0000000002</v>
      </c>
      <c r="I19" s="2">
        <v>2940600</v>
      </c>
      <c r="J19" s="2">
        <v>0</v>
      </c>
      <c r="K19" s="2"/>
      <c r="L19" s="1">
        <f t="shared" ref="L19" si="6">B19+D19+F19+H19+J19</f>
        <v>18252933</v>
      </c>
      <c r="M19" s="13">
        <f t="shared" ref="M19" si="7">C19+E19+G19+I19+K19</f>
        <v>27022668</v>
      </c>
      <c r="N19" s="17">
        <f t="shared" ref="N19" si="8">L19+M19</f>
        <v>45275601</v>
      </c>
      <c r="P19" s="4" t="s">
        <v>16</v>
      </c>
      <c r="Q19" s="2">
        <v>4563</v>
      </c>
      <c r="R19" s="2">
        <v>2748</v>
      </c>
      <c r="S19" s="2">
        <v>840</v>
      </c>
      <c r="T19" s="2">
        <v>0</v>
      </c>
      <c r="U19" s="2">
        <v>90</v>
      </c>
      <c r="V19" s="2">
        <v>1320</v>
      </c>
      <c r="W19" s="2">
        <v>2196</v>
      </c>
      <c r="X19" s="2">
        <v>348</v>
      </c>
      <c r="Y19" s="2">
        <v>1182</v>
      </c>
      <c r="Z19" s="2">
        <v>0</v>
      </c>
      <c r="AA19" s="1">
        <f t="shared" ref="AA19" si="9">Q19+S19+U19+W19+Y19</f>
        <v>8871</v>
      </c>
      <c r="AB19" s="13">
        <f t="shared" ref="AB19" si="10">R19+T19+V19+X19+Z19</f>
        <v>4416</v>
      </c>
      <c r="AC19" s="14">
        <f t="shared" ref="AC19" si="11">AA19+AB19</f>
        <v>13287</v>
      </c>
      <c r="AE19" s="4" t="s">
        <v>16</v>
      </c>
      <c r="AF19" s="2">
        <f t="shared" si="5"/>
        <v>2867.4470742932281</v>
      </c>
      <c r="AG19" s="2">
        <f t="shared" si="0"/>
        <v>6694.8318777292579</v>
      </c>
      <c r="AH19" s="2">
        <f t="shared" si="0"/>
        <v>4344.6428571428578</v>
      </c>
      <c r="AI19" s="2" t="str">
        <f t="shared" si="0"/>
        <v>N.A.</v>
      </c>
      <c r="AJ19" s="2">
        <f t="shared" si="0"/>
        <v>5160</v>
      </c>
      <c r="AK19" s="2">
        <f t="shared" si="0"/>
        <v>4306.568181818182</v>
      </c>
      <c r="AL19" s="2">
        <f t="shared" si="0"/>
        <v>480.36065573770503</v>
      </c>
      <c r="AM19" s="2">
        <f t="shared" si="0"/>
        <v>8450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2057.5958741968211</v>
      </c>
      <c r="AQ19" s="13">
        <f t="shared" ref="AQ19" si="13">IFERROR(M19/AB19, "N.A.")</f>
        <v>6119.263586956522</v>
      </c>
      <c r="AR19" s="14">
        <f t="shared" ref="AR19" si="14">IFERROR(N19/AC19, "N.A.")</f>
        <v>3407.5111763377736</v>
      </c>
    </row>
    <row r="20" spans="1:44" ht="15" customHeight="1" thickBot="1" x14ac:dyDescent="0.3">
      <c r="A20" s="5" t="s">
        <v>0</v>
      </c>
      <c r="B20" s="24">
        <f>B19+C19</f>
        <v>31481559</v>
      </c>
      <c r="C20" s="26"/>
      <c r="D20" s="24">
        <f>D19+E19</f>
        <v>3649500.0000000005</v>
      </c>
      <c r="E20" s="26"/>
      <c r="F20" s="24">
        <f>F19+G19</f>
        <v>6149070</v>
      </c>
      <c r="G20" s="26"/>
      <c r="H20" s="24">
        <f>H19+I19</f>
        <v>3995472</v>
      </c>
      <c r="I20" s="26"/>
      <c r="J20" s="24">
        <f>J19+K19</f>
        <v>0</v>
      </c>
      <c r="K20" s="26"/>
      <c r="L20" s="24">
        <f>L19+M19</f>
        <v>45275601</v>
      </c>
      <c r="M20" s="25"/>
      <c r="N20" s="18">
        <f>B20+D20+F20+H20+J20</f>
        <v>45275601</v>
      </c>
      <c r="P20" s="5" t="s">
        <v>0</v>
      </c>
      <c r="Q20" s="24">
        <f>Q19+R19</f>
        <v>7311</v>
      </c>
      <c r="R20" s="26"/>
      <c r="S20" s="24">
        <f>S19+T19</f>
        <v>840</v>
      </c>
      <c r="T20" s="26"/>
      <c r="U20" s="24">
        <f>U19+V19</f>
        <v>1410</v>
      </c>
      <c r="V20" s="26"/>
      <c r="W20" s="24">
        <f>W19+X19</f>
        <v>2544</v>
      </c>
      <c r="X20" s="26"/>
      <c r="Y20" s="24">
        <f>Y19+Z19</f>
        <v>1182</v>
      </c>
      <c r="Z20" s="26"/>
      <c r="AA20" s="24">
        <f>AA19+AB19</f>
        <v>13287</v>
      </c>
      <c r="AB20" s="26"/>
      <c r="AC20" s="19">
        <f>Q20+S20+U20+W20+Y20</f>
        <v>13287</v>
      </c>
      <c r="AE20" s="5" t="s">
        <v>0</v>
      </c>
      <c r="AF20" s="27">
        <f>IFERROR(B20/Q20,"N.A.")</f>
        <v>4306.0537546163314</v>
      </c>
      <c r="AG20" s="28"/>
      <c r="AH20" s="27">
        <f>IFERROR(D20/S20,"N.A.")</f>
        <v>4344.6428571428578</v>
      </c>
      <c r="AI20" s="28"/>
      <c r="AJ20" s="27">
        <f>IFERROR(F20/U20,"N.A.")</f>
        <v>4361.0425531914898</v>
      </c>
      <c r="AK20" s="28"/>
      <c r="AL20" s="27">
        <f>IFERROR(H20/W20,"N.A.")</f>
        <v>1570.5471698113208</v>
      </c>
      <c r="AM20" s="28"/>
      <c r="AN20" s="27">
        <f>IFERROR(J20/Y20,"N.A.")</f>
        <v>0</v>
      </c>
      <c r="AO20" s="28"/>
      <c r="AP20" s="27">
        <f>IFERROR(L20/AA20,"N.A.")</f>
        <v>3407.5111763377736</v>
      </c>
      <c r="AQ20" s="28"/>
      <c r="AR20" s="16">
        <f>IFERROR(N20/AC20, "N.A.")</f>
        <v>3407.5111763377736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2421330</v>
      </c>
      <c r="C27" s="2"/>
      <c r="D27" s="2">
        <v>2349180</v>
      </c>
      <c r="E27" s="2"/>
      <c r="F27" s="2"/>
      <c r="G27" s="2"/>
      <c r="H27" s="2">
        <v>789912</v>
      </c>
      <c r="I27" s="2"/>
      <c r="J27" s="2"/>
      <c r="K27" s="2"/>
      <c r="L27" s="1">
        <f>B27+D27+F27+H27+J27</f>
        <v>5560422</v>
      </c>
      <c r="M27" s="13">
        <f>C27+E27+G27+I27+K27</f>
        <v>0</v>
      </c>
      <c r="N27" s="14">
        <f>L27+M27</f>
        <v>5560422</v>
      </c>
      <c r="P27" s="3" t="s">
        <v>12</v>
      </c>
      <c r="Q27" s="2">
        <v>669</v>
      </c>
      <c r="R27" s="2">
        <v>0</v>
      </c>
      <c r="S27" s="2">
        <v>696</v>
      </c>
      <c r="T27" s="2">
        <v>0</v>
      </c>
      <c r="U27" s="2">
        <v>0</v>
      </c>
      <c r="V27" s="2">
        <v>0</v>
      </c>
      <c r="W27" s="2">
        <v>426</v>
      </c>
      <c r="X27" s="2">
        <v>0</v>
      </c>
      <c r="Y27" s="2">
        <v>0</v>
      </c>
      <c r="Z27" s="2">
        <v>0</v>
      </c>
      <c r="AA27" s="1">
        <f>Q27+S27+U27+W27+Y27</f>
        <v>1791</v>
      </c>
      <c r="AB27" s="13">
        <f>R27+T27+V27+X27+Z27</f>
        <v>0</v>
      </c>
      <c r="AC27" s="14">
        <f>AA27+AB27</f>
        <v>1791</v>
      </c>
      <c r="AE27" s="3" t="s">
        <v>12</v>
      </c>
      <c r="AF27" s="2">
        <f>IFERROR(B27/Q27, "N.A.")</f>
        <v>3619.3273542600896</v>
      </c>
      <c r="AG27" s="2" t="str">
        <f t="shared" ref="AG27:AR31" si="15">IFERROR(C27/R27, "N.A.")</f>
        <v>N.A.</v>
      </c>
      <c r="AH27" s="2">
        <f t="shared" si="15"/>
        <v>3375.2586206896553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1854.2535211267605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3104.6465661641541</v>
      </c>
      <c r="AQ27" s="13" t="str">
        <f t="shared" si="15"/>
        <v>N.A.</v>
      </c>
      <c r="AR27" s="14">
        <f t="shared" si="15"/>
        <v>3104.6465661641541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5878170</v>
      </c>
      <c r="C29" s="2">
        <v>16746797.999999998</v>
      </c>
      <c r="D29" s="2"/>
      <c r="E29" s="2"/>
      <c r="F29" s="2"/>
      <c r="G29" s="2">
        <v>4025670</v>
      </c>
      <c r="H29" s="2"/>
      <c r="I29" s="2">
        <v>2940600</v>
      </c>
      <c r="J29" s="2">
        <v>0</v>
      </c>
      <c r="K29" s="2"/>
      <c r="L29" s="1">
        <f t="shared" si="16"/>
        <v>5878170</v>
      </c>
      <c r="M29" s="13">
        <f t="shared" si="16"/>
        <v>23713068</v>
      </c>
      <c r="N29" s="14">
        <f t="shared" si="17"/>
        <v>29591238</v>
      </c>
      <c r="P29" s="3" t="s">
        <v>14</v>
      </c>
      <c r="Q29" s="2">
        <v>1650</v>
      </c>
      <c r="R29" s="2">
        <v>2076</v>
      </c>
      <c r="S29" s="2">
        <v>0</v>
      </c>
      <c r="T29" s="2">
        <v>0</v>
      </c>
      <c r="U29" s="2">
        <v>0</v>
      </c>
      <c r="V29" s="2">
        <v>663</v>
      </c>
      <c r="W29" s="2">
        <v>0</v>
      </c>
      <c r="X29" s="2">
        <v>348</v>
      </c>
      <c r="Y29" s="2">
        <v>321</v>
      </c>
      <c r="Z29" s="2">
        <v>0</v>
      </c>
      <c r="AA29" s="1">
        <f t="shared" si="18"/>
        <v>1971</v>
      </c>
      <c r="AB29" s="13">
        <f t="shared" si="18"/>
        <v>3087</v>
      </c>
      <c r="AC29" s="14">
        <f t="shared" si="19"/>
        <v>5058</v>
      </c>
      <c r="AE29" s="3" t="s">
        <v>14</v>
      </c>
      <c r="AF29" s="2">
        <f t="shared" si="20"/>
        <v>3562.5272727272727</v>
      </c>
      <c r="AG29" s="2">
        <f t="shared" si="15"/>
        <v>8066.8583815028896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6071.9004524886877</v>
      </c>
      <c r="AL29" s="2" t="str">
        <f t="shared" si="15"/>
        <v>N.A.</v>
      </c>
      <c r="AM29" s="2">
        <f t="shared" si="15"/>
        <v>8450</v>
      </c>
      <c r="AN29" s="2">
        <f t="shared" si="15"/>
        <v>0</v>
      </c>
      <c r="AO29" s="2" t="str">
        <f t="shared" si="15"/>
        <v>N.A.</v>
      </c>
      <c r="AP29" s="15">
        <f t="shared" si="15"/>
        <v>2982.3287671232879</v>
      </c>
      <c r="AQ29" s="13">
        <f t="shared" si="15"/>
        <v>7681.5898931000975</v>
      </c>
      <c r="AR29" s="14">
        <f t="shared" si="15"/>
        <v>5850.3831553973905</v>
      </c>
    </row>
    <row r="30" spans="1:44" ht="15" customHeight="1" thickBot="1" x14ac:dyDescent="0.3">
      <c r="A30" s="3" t="s">
        <v>15</v>
      </c>
      <c r="B30" s="2"/>
      <c r="C30" s="2"/>
      <c r="D30" s="2">
        <v>1300320</v>
      </c>
      <c r="E30" s="2"/>
      <c r="F30" s="2"/>
      <c r="G30" s="2">
        <v>0</v>
      </c>
      <c r="H30" s="2">
        <v>72000</v>
      </c>
      <c r="I30" s="2"/>
      <c r="J30" s="2">
        <v>0</v>
      </c>
      <c r="K30" s="2"/>
      <c r="L30" s="1">
        <f t="shared" si="16"/>
        <v>1372320</v>
      </c>
      <c r="M30" s="13">
        <f t="shared" si="16"/>
        <v>0</v>
      </c>
      <c r="N30" s="14">
        <f t="shared" si="17"/>
        <v>1372320</v>
      </c>
      <c r="P30" s="3" t="s">
        <v>15</v>
      </c>
      <c r="Q30" s="2">
        <v>0</v>
      </c>
      <c r="R30" s="2">
        <v>0</v>
      </c>
      <c r="S30" s="2">
        <v>144</v>
      </c>
      <c r="T30" s="2">
        <v>0</v>
      </c>
      <c r="U30" s="2">
        <v>0</v>
      </c>
      <c r="V30" s="2">
        <v>162</v>
      </c>
      <c r="W30" s="2">
        <v>1485</v>
      </c>
      <c r="X30" s="2">
        <v>0</v>
      </c>
      <c r="Y30" s="2">
        <v>456</v>
      </c>
      <c r="Z30" s="2">
        <v>0</v>
      </c>
      <c r="AA30" s="1">
        <f t="shared" si="18"/>
        <v>2085</v>
      </c>
      <c r="AB30" s="13">
        <f t="shared" si="18"/>
        <v>162</v>
      </c>
      <c r="AC30" s="17">
        <f t="shared" si="19"/>
        <v>2247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>
        <f t="shared" si="15"/>
        <v>9030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48.484848484848484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658.1870503597122</v>
      </c>
      <c r="AQ30" s="13">
        <f t="shared" si="15"/>
        <v>0</v>
      </c>
      <c r="AR30" s="14">
        <f t="shared" si="15"/>
        <v>610.73431241655544</v>
      </c>
    </row>
    <row r="31" spans="1:44" ht="15" customHeight="1" thickBot="1" x14ac:dyDescent="0.3">
      <c r="A31" s="4" t="s">
        <v>16</v>
      </c>
      <c r="B31" s="2">
        <v>8299500.0000000009</v>
      </c>
      <c r="C31" s="2">
        <v>16746797.999999998</v>
      </c>
      <c r="D31" s="2">
        <v>3649500.0000000005</v>
      </c>
      <c r="E31" s="2"/>
      <c r="F31" s="2"/>
      <c r="G31" s="2">
        <v>4025670.0000000005</v>
      </c>
      <c r="H31" s="2">
        <v>861912.00000000012</v>
      </c>
      <c r="I31" s="2">
        <v>2940600</v>
      </c>
      <c r="J31" s="2">
        <v>0</v>
      </c>
      <c r="K31" s="2"/>
      <c r="L31" s="1">
        <f t="shared" ref="L31" si="21">B31+D31+F31+H31+J31</f>
        <v>12810912.000000002</v>
      </c>
      <c r="M31" s="13">
        <f t="shared" ref="M31" si="22">C31+E31+G31+I31+K31</f>
        <v>23713068</v>
      </c>
      <c r="N31" s="17">
        <f t="shared" ref="N31" si="23">L31+M31</f>
        <v>36523980</v>
      </c>
      <c r="P31" s="4" t="s">
        <v>16</v>
      </c>
      <c r="Q31" s="2">
        <v>2319</v>
      </c>
      <c r="R31" s="2">
        <v>2076</v>
      </c>
      <c r="S31" s="2">
        <v>840</v>
      </c>
      <c r="T31" s="2">
        <v>0</v>
      </c>
      <c r="U31" s="2">
        <v>0</v>
      </c>
      <c r="V31" s="2">
        <v>825</v>
      </c>
      <c r="W31" s="2">
        <v>1911</v>
      </c>
      <c r="X31" s="2">
        <v>348</v>
      </c>
      <c r="Y31" s="2">
        <v>777</v>
      </c>
      <c r="Z31" s="2">
        <v>0</v>
      </c>
      <c r="AA31" s="1">
        <f t="shared" ref="AA31" si="24">Q31+S31+U31+W31+Y31</f>
        <v>5847</v>
      </c>
      <c r="AB31" s="13">
        <f t="shared" ref="AB31" si="25">R31+T31+V31+X31+Z31</f>
        <v>3249</v>
      </c>
      <c r="AC31" s="14">
        <f t="shared" ref="AC31" si="26">AA31+AB31</f>
        <v>9096</v>
      </c>
      <c r="AE31" s="4" t="s">
        <v>16</v>
      </c>
      <c r="AF31" s="2">
        <f t="shared" si="20"/>
        <v>3578.9133247089267</v>
      </c>
      <c r="AG31" s="2">
        <f t="shared" si="15"/>
        <v>8066.8583815028896</v>
      </c>
      <c r="AH31" s="2">
        <f t="shared" si="15"/>
        <v>4344.6428571428578</v>
      </c>
      <c r="AI31" s="2" t="str">
        <f t="shared" si="15"/>
        <v>N.A.</v>
      </c>
      <c r="AJ31" s="2" t="str">
        <f t="shared" si="15"/>
        <v>N.A.</v>
      </c>
      <c r="AK31" s="2">
        <f t="shared" si="15"/>
        <v>4879.6000000000004</v>
      </c>
      <c r="AL31" s="2">
        <f t="shared" si="15"/>
        <v>451.02668759811621</v>
      </c>
      <c r="AM31" s="2">
        <f t="shared" si="15"/>
        <v>8450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2191.0230887634689</v>
      </c>
      <c r="AQ31" s="13">
        <f t="shared" ref="AQ31" si="28">IFERROR(M31/AB31, "N.A.")</f>
        <v>7298.5743305632504</v>
      </c>
      <c r="AR31" s="14">
        <f t="shared" ref="AR31" si="29">IFERROR(N31/AC31, "N.A.")</f>
        <v>4015.3891820580475</v>
      </c>
    </row>
    <row r="32" spans="1:44" ht="15" customHeight="1" thickBot="1" x14ac:dyDescent="0.3">
      <c r="A32" s="5" t="s">
        <v>0</v>
      </c>
      <c r="B32" s="24">
        <f>B31+C31</f>
        <v>25046298</v>
      </c>
      <c r="C32" s="26"/>
      <c r="D32" s="24">
        <f>D31+E31</f>
        <v>3649500.0000000005</v>
      </c>
      <c r="E32" s="26"/>
      <c r="F32" s="24">
        <f>F31+G31</f>
        <v>4025670.0000000005</v>
      </c>
      <c r="G32" s="26"/>
      <c r="H32" s="24">
        <f>H31+I31</f>
        <v>3802512</v>
      </c>
      <c r="I32" s="26"/>
      <c r="J32" s="24">
        <f>J31+K31</f>
        <v>0</v>
      </c>
      <c r="K32" s="26"/>
      <c r="L32" s="24">
        <f>L31+M31</f>
        <v>36523980</v>
      </c>
      <c r="M32" s="25"/>
      <c r="N32" s="18">
        <f>B32+D32+F32+H32+J32</f>
        <v>36523980</v>
      </c>
      <c r="P32" s="5" t="s">
        <v>0</v>
      </c>
      <c r="Q32" s="24">
        <f>Q31+R31</f>
        <v>4395</v>
      </c>
      <c r="R32" s="26"/>
      <c r="S32" s="24">
        <f>S31+T31</f>
        <v>840</v>
      </c>
      <c r="T32" s="26"/>
      <c r="U32" s="24">
        <f>U31+V31</f>
        <v>825</v>
      </c>
      <c r="V32" s="26"/>
      <c r="W32" s="24">
        <f>W31+X31</f>
        <v>2259</v>
      </c>
      <c r="X32" s="26"/>
      <c r="Y32" s="24">
        <f>Y31+Z31</f>
        <v>777</v>
      </c>
      <c r="Z32" s="26"/>
      <c r="AA32" s="24">
        <f>AA31+AB31</f>
        <v>9096</v>
      </c>
      <c r="AB32" s="26"/>
      <c r="AC32" s="19">
        <f>Q32+S32+U32+W32+Y32</f>
        <v>9096</v>
      </c>
      <c r="AE32" s="5" t="s">
        <v>0</v>
      </c>
      <c r="AF32" s="27">
        <f>IFERROR(B32/Q32,"N.A.")</f>
        <v>5698.8163822525594</v>
      </c>
      <c r="AG32" s="28"/>
      <c r="AH32" s="27">
        <f>IFERROR(D32/S32,"N.A.")</f>
        <v>4344.6428571428578</v>
      </c>
      <c r="AI32" s="28"/>
      <c r="AJ32" s="27">
        <f>IFERROR(F32/U32,"N.A.")</f>
        <v>4879.6000000000004</v>
      </c>
      <c r="AK32" s="28"/>
      <c r="AL32" s="27">
        <f>IFERROR(H32/W32,"N.A.")</f>
        <v>1683.2722443559096</v>
      </c>
      <c r="AM32" s="28"/>
      <c r="AN32" s="27">
        <f>IFERROR(J32/Y32,"N.A.")</f>
        <v>0</v>
      </c>
      <c r="AO32" s="28"/>
      <c r="AP32" s="27">
        <f>IFERROR(L32/AA32,"N.A.")</f>
        <v>4015.3891820580475</v>
      </c>
      <c r="AQ32" s="28"/>
      <c r="AR32" s="16">
        <f>IFERROR(N32/AC32, "N.A.")</f>
        <v>4015.3891820580475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620685</v>
      </c>
      <c r="C39" s="2"/>
      <c r="D39" s="2"/>
      <c r="E39" s="2"/>
      <c r="F39" s="2">
        <v>464400</v>
      </c>
      <c r="G39" s="2"/>
      <c r="H39" s="2">
        <v>192959.99999999997</v>
      </c>
      <c r="I39" s="2"/>
      <c r="J39" s="2"/>
      <c r="K39" s="2"/>
      <c r="L39" s="1">
        <f>B39+D39+F39+H39+J39</f>
        <v>1278045</v>
      </c>
      <c r="M39" s="13">
        <f>C39+E39+G39+I39+K39</f>
        <v>0</v>
      </c>
      <c r="N39" s="14">
        <f>L39+M39</f>
        <v>1278045</v>
      </c>
      <c r="P39" s="3" t="s">
        <v>12</v>
      </c>
      <c r="Q39" s="2">
        <v>573</v>
      </c>
      <c r="R39" s="2">
        <v>0</v>
      </c>
      <c r="S39" s="2">
        <v>0</v>
      </c>
      <c r="T39" s="2">
        <v>0</v>
      </c>
      <c r="U39" s="2">
        <v>90</v>
      </c>
      <c r="V39" s="2">
        <v>0</v>
      </c>
      <c r="W39" s="2">
        <v>285</v>
      </c>
      <c r="X39" s="2">
        <v>0</v>
      </c>
      <c r="Y39" s="2">
        <v>0</v>
      </c>
      <c r="Z39" s="2">
        <v>0</v>
      </c>
      <c r="AA39" s="1">
        <f>Q39+S39+U39+W39+Y39</f>
        <v>948</v>
      </c>
      <c r="AB39" s="13">
        <f>R39+T39+V39+X39+Z39</f>
        <v>0</v>
      </c>
      <c r="AC39" s="14">
        <f>AA39+AB39</f>
        <v>948</v>
      </c>
      <c r="AE39" s="3" t="s">
        <v>12</v>
      </c>
      <c r="AF39" s="2">
        <f>IFERROR(B39/Q39, "N.A.")</f>
        <v>1083.219895287958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5160</v>
      </c>
      <c r="AK39" s="2" t="str">
        <f t="shared" si="30"/>
        <v>N.A.</v>
      </c>
      <c r="AL39" s="2">
        <f t="shared" si="30"/>
        <v>677.05263157894728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1348.1487341772151</v>
      </c>
      <c r="AQ39" s="13" t="str">
        <f t="shared" si="30"/>
        <v>N.A.</v>
      </c>
      <c r="AR39" s="14">
        <f t="shared" si="30"/>
        <v>1348.1487341772151</v>
      </c>
    </row>
    <row r="40" spans="1:44" ht="15" customHeight="1" thickBot="1" x14ac:dyDescent="0.3">
      <c r="A40" s="3" t="s">
        <v>13</v>
      </c>
      <c r="B40" s="2">
        <v>81270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81270</v>
      </c>
      <c r="M40" s="13">
        <f t="shared" si="31"/>
        <v>0</v>
      </c>
      <c r="N40" s="14">
        <f t="shared" ref="N40:N42" si="32">L40+M40</f>
        <v>81270</v>
      </c>
      <c r="P40" s="3" t="s">
        <v>13</v>
      </c>
      <c r="Q40" s="2">
        <v>90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90</v>
      </c>
      <c r="AB40" s="13">
        <f t="shared" si="33"/>
        <v>0</v>
      </c>
      <c r="AC40" s="14">
        <f t="shared" ref="AC40:AC42" si="34">AA40+AB40</f>
        <v>90</v>
      </c>
      <c r="AE40" s="3" t="s">
        <v>13</v>
      </c>
      <c r="AF40" s="2">
        <f t="shared" ref="AF40:AF43" si="35">IFERROR(B40/Q40, "N.A.")</f>
        <v>903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903</v>
      </c>
      <c r="AQ40" s="13" t="str">
        <f t="shared" si="30"/>
        <v>N.A.</v>
      </c>
      <c r="AR40" s="14">
        <f t="shared" si="30"/>
        <v>903</v>
      </c>
    </row>
    <row r="41" spans="1:44" ht="15" customHeight="1" thickBot="1" x14ac:dyDescent="0.3">
      <c r="A41" s="3" t="s">
        <v>14</v>
      </c>
      <c r="B41" s="2">
        <v>4082705.9999999995</v>
      </c>
      <c r="C41" s="2">
        <v>1650600</v>
      </c>
      <c r="D41" s="2"/>
      <c r="E41" s="2"/>
      <c r="F41" s="2"/>
      <c r="G41" s="2">
        <v>1659000</v>
      </c>
      <c r="H41" s="2"/>
      <c r="I41" s="2"/>
      <c r="J41" s="2">
        <v>0</v>
      </c>
      <c r="K41" s="2"/>
      <c r="L41" s="1">
        <f t="shared" si="31"/>
        <v>4082705.9999999995</v>
      </c>
      <c r="M41" s="13">
        <f t="shared" si="31"/>
        <v>3309600</v>
      </c>
      <c r="N41" s="14">
        <f t="shared" si="32"/>
        <v>7392306</v>
      </c>
      <c r="P41" s="3" t="s">
        <v>14</v>
      </c>
      <c r="Q41" s="2">
        <v>1581</v>
      </c>
      <c r="R41" s="2">
        <v>672</v>
      </c>
      <c r="S41" s="2">
        <v>0</v>
      </c>
      <c r="T41" s="2">
        <v>0</v>
      </c>
      <c r="U41" s="2">
        <v>0</v>
      </c>
      <c r="V41" s="2">
        <v>495</v>
      </c>
      <c r="W41" s="2">
        <v>0</v>
      </c>
      <c r="X41" s="2">
        <v>0</v>
      </c>
      <c r="Y41" s="2">
        <v>264</v>
      </c>
      <c r="Z41" s="2">
        <v>0</v>
      </c>
      <c r="AA41" s="1">
        <f t="shared" si="33"/>
        <v>1845</v>
      </c>
      <c r="AB41" s="13">
        <f t="shared" si="33"/>
        <v>1167</v>
      </c>
      <c r="AC41" s="14">
        <f t="shared" si="34"/>
        <v>3012</v>
      </c>
      <c r="AE41" s="3" t="s">
        <v>14</v>
      </c>
      <c r="AF41" s="2">
        <f t="shared" si="35"/>
        <v>2582.3567362428839</v>
      </c>
      <c r="AG41" s="2">
        <f t="shared" si="30"/>
        <v>2456.25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3351.5151515151515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2212.8487804878046</v>
      </c>
      <c r="AQ41" s="13">
        <f t="shared" si="30"/>
        <v>2835.9897172236506</v>
      </c>
      <c r="AR41" s="14">
        <f t="shared" si="30"/>
        <v>2454.2848605577688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141</v>
      </c>
      <c r="Z42" s="2">
        <v>0</v>
      </c>
      <c r="AA42" s="1">
        <f t="shared" si="33"/>
        <v>141</v>
      </c>
      <c r="AB42" s="13">
        <f t="shared" si="33"/>
        <v>0</v>
      </c>
      <c r="AC42" s="14">
        <f t="shared" si="34"/>
        <v>141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4784661</v>
      </c>
      <c r="C43" s="2">
        <v>1650600</v>
      </c>
      <c r="D43" s="2"/>
      <c r="E43" s="2"/>
      <c r="F43" s="2">
        <v>464400</v>
      </c>
      <c r="G43" s="2">
        <v>1659000</v>
      </c>
      <c r="H43" s="2">
        <v>192959.99999999997</v>
      </c>
      <c r="I43" s="2"/>
      <c r="J43" s="2">
        <v>0</v>
      </c>
      <c r="K43" s="2"/>
      <c r="L43" s="1">
        <f t="shared" ref="L43" si="36">B43+D43+F43+H43+J43</f>
        <v>5442021</v>
      </c>
      <c r="M43" s="13">
        <f t="shared" ref="M43" si="37">C43+E43+G43+I43+K43</f>
        <v>3309600</v>
      </c>
      <c r="N43" s="17">
        <f t="shared" ref="N43" si="38">L43+M43</f>
        <v>8751621</v>
      </c>
      <c r="P43" s="4" t="s">
        <v>16</v>
      </c>
      <c r="Q43" s="2">
        <v>2244</v>
      </c>
      <c r="R43" s="2">
        <v>672</v>
      </c>
      <c r="S43" s="2">
        <v>0</v>
      </c>
      <c r="T43" s="2">
        <v>0</v>
      </c>
      <c r="U43" s="2">
        <v>90</v>
      </c>
      <c r="V43" s="2">
        <v>495</v>
      </c>
      <c r="W43" s="2">
        <v>285</v>
      </c>
      <c r="X43" s="2">
        <v>0</v>
      </c>
      <c r="Y43" s="2">
        <v>405</v>
      </c>
      <c r="Z43" s="2">
        <v>0</v>
      </c>
      <c r="AA43" s="1">
        <f t="shared" ref="AA43" si="39">Q43+S43+U43+W43+Y43</f>
        <v>3024</v>
      </c>
      <c r="AB43" s="13">
        <f t="shared" ref="AB43" si="40">R43+T43+V43+X43+Z43</f>
        <v>1167</v>
      </c>
      <c r="AC43" s="17">
        <f t="shared" ref="AC43" si="41">AA43+AB43</f>
        <v>4191</v>
      </c>
      <c r="AE43" s="4" t="s">
        <v>16</v>
      </c>
      <c r="AF43" s="2">
        <f t="shared" si="35"/>
        <v>2132.2018716577541</v>
      </c>
      <c r="AG43" s="2">
        <f t="shared" si="30"/>
        <v>2456.25</v>
      </c>
      <c r="AH43" s="2" t="str">
        <f t="shared" si="30"/>
        <v>N.A.</v>
      </c>
      <c r="AI43" s="2" t="str">
        <f t="shared" si="30"/>
        <v>N.A.</v>
      </c>
      <c r="AJ43" s="2">
        <f t="shared" si="30"/>
        <v>5160</v>
      </c>
      <c r="AK43" s="2">
        <f t="shared" si="30"/>
        <v>3351.5151515151515</v>
      </c>
      <c r="AL43" s="2">
        <f t="shared" si="30"/>
        <v>677.05263157894728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1799.610119047619</v>
      </c>
      <c r="AQ43" s="13">
        <f t="shared" ref="AQ43" si="43">IFERROR(M43/AB43, "N.A.")</f>
        <v>2835.9897172236506</v>
      </c>
      <c r="AR43" s="14">
        <f t="shared" ref="AR43" si="44">IFERROR(N43/AC43, "N.A.")</f>
        <v>2088.1939871152472</v>
      </c>
    </row>
    <row r="44" spans="1:44" ht="15" customHeight="1" thickBot="1" x14ac:dyDescent="0.3">
      <c r="A44" s="5" t="s">
        <v>0</v>
      </c>
      <c r="B44" s="24">
        <f>B43+C43</f>
        <v>6435261</v>
      </c>
      <c r="C44" s="26"/>
      <c r="D44" s="24">
        <f>D43+E43</f>
        <v>0</v>
      </c>
      <c r="E44" s="26"/>
      <c r="F44" s="24">
        <f>F43+G43</f>
        <v>2123400</v>
      </c>
      <c r="G44" s="26"/>
      <c r="H44" s="24">
        <f>H43+I43</f>
        <v>192959.99999999997</v>
      </c>
      <c r="I44" s="26"/>
      <c r="J44" s="24">
        <f>J43+K43</f>
        <v>0</v>
      </c>
      <c r="K44" s="26"/>
      <c r="L44" s="24">
        <f>L43+M43</f>
        <v>8751621</v>
      </c>
      <c r="M44" s="25"/>
      <c r="N44" s="18">
        <f>B44+D44+F44+H44+J44</f>
        <v>8751621</v>
      </c>
      <c r="P44" s="5" t="s">
        <v>0</v>
      </c>
      <c r="Q44" s="24">
        <f>Q43+R43</f>
        <v>2916</v>
      </c>
      <c r="R44" s="26"/>
      <c r="S44" s="24">
        <f>S43+T43</f>
        <v>0</v>
      </c>
      <c r="T44" s="26"/>
      <c r="U44" s="24">
        <f>U43+V43</f>
        <v>585</v>
      </c>
      <c r="V44" s="26"/>
      <c r="W44" s="24">
        <f>W43+X43</f>
        <v>285</v>
      </c>
      <c r="X44" s="26"/>
      <c r="Y44" s="24">
        <f>Y43+Z43</f>
        <v>405</v>
      </c>
      <c r="Z44" s="26"/>
      <c r="AA44" s="24">
        <f>AA43+AB43</f>
        <v>4191</v>
      </c>
      <c r="AB44" s="25"/>
      <c r="AC44" s="18">
        <f>Q44+S44+U44+W44+Y44</f>
        <v>4191</v>
      </c>
      <c r="AE44" s="5" t="s">
        <v>0</v>
      </c>
      <c r="AF44" s="27">
        <f>IFERROR(B44/Q44,"N.A.")</f>
        <v>2206.8796296296296</v>
      </c>
      <c r="AG44" s="28"/>
      <c r="AH44" s="27" t="str">
        <f>IFERROR(D44/S44,"N.A.")</f>
        <v>N.A.</v>
      </c>
      <c r="AI44" s="28"/>
      <c r="AJ44" s="27">
        <f>IFERROR(F44/U44,"N.A.")</f>
        <v>3629.7435897435898</v>
      </c>
      <c r="AK44" s="28"/>
      <c r="AL44" s="27">
        <f>IFERROR(H44/W44,"N.A.")</f>
        <v>677.05263157894728</v>
      </c>
      <c r="AM44" s="28"/>
      <c r="AN44" s="27">
        <f>IFERROR(J44/Y44,"N.A.")</f>
        <v>0</v>
      </c>
      <c r="AO44" s="28"/>
      <c r="AP44" s="27">
        <f>IFERROR(L44/AA44,"N.A.")</f>
        <v>2088.1939871152472</v>
      </c>
      <c r="AQ44" s="28"/>
      <c r="AR44" s="16">
        <f>IFERROR(N44/AC44, "N.A.")</f>
        <v>2088.1939871152472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17090850</v>
      </c>
      <c r="C15" s="2"/>
      <c r="D15" s="2">
        <v>5869758</v>
      </c>
      <c r="E15" s="2"/>
      <c r="F15" s="2">
        <v>18711020</v>
      </c>
      <c r="G15" s="2"/>
      <c r="H15" s="2">
        <v>30120250.000000004</v>
      </c>
      <c r="I15" s="2"/>
      <c r="J15" s="2">
        <v>0</v>
      </c>
      <c r="K15" s="2"/>
      <c r="L15" s="1">
        <f>B15+D15+F15+H15+J15</f>
        <v>71791878</v>
      </c>
      <c r="M15" s="13">
        <f>C15+E15+G15+I15+K15</f>
        <v>0</v>
      </c>
      <c r="N15" s="14">
        <f>L15+M15</f>
        <v>71791878</v>
      </c>
      <c r="P15" s="3" t="s">
        <v>12</v>
      </c>
      <c r="Q15" s="2">
        <v>2680</v>
      </c>
      <c r="R15" s="2">
        <v>0</v>
      </c>
      <c r="S15" s="2">
        <v>1211</v>
      </c>
      <c r="T15" s="2">
        <v>0</v>
      </c>
      <c r="U15" s="2">
        <v>1646</v>
      </c>
      <c r="V15" s="2">
        <v>0</v>
      </c>
      <c r="W15" s="2">
        <v>7833</v>
      </c>
      <c r="X15" s="2">
        <v>0</v>
      </c>
      <c r="Y15" s="2">
        <v>1944</v>
      </c>
      <c r="Z15" s="2">
        <v>0</v>
      </c>
      <c r="AA15" s="1">
        <f>Q15+S15+U15+W15+Y15</f>
        <v>15314</v>
      </c>
      <c r="AB15" s="13">
        <f>R15+T15+V15+X15+Z15</f>
        <v>0</v>
      </c>
      <c r="AC15" s="14">
        <f>AA15+AB15</f>
        <v>15314</v>
      </c>
      <c r="AE15" s="3" t="s">
        <v>12</v>
      </c>
      <c r="AF15" s="2">
        <f>IFERROR(B15/Q15, "N.A.")</f>
        <v>6377.1828358208959</v>
      </c>
      <c r="AG15" s="2" t="str">
        <f t="shared" ref="AG15:AR19" si="0">IFERROR(C15/R15, "N.A.")</f>
        <v>N.A.</v>
      </c>
      <c r="AH15" s="2">
        <f t="shared" si="0"/>
        <v>4847.0338563170935</v>
      </c>
      <c r="AI15" s="2" t="str">
        <f t="shared" si="0"/>
        <v>N.A.</v>
      </c>
      <c r="AJ15" s="2">
        <f t="shared" si="0"/>
        <v>11367.569866342648</v>
      </c>
      <c r="AK15" s="2" t="str">
        <f t="shared" si="0"/>
        <v>N.A.</v>
      </c>
      <c r="AL15" s="2">
        <f t="shared" si="0"/>
        <v>3845.3019277416065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4687.9899438422362</v>
      </c>
      <c r="AQ15" s="13" t="str">
        <f t="shared" si="0"/>
        <v>N.A.</v>
      </c>
      <c r="AR15" s="14">
        <f t="shared" si="0"/>
        <v>4687.9899438422362</v>
      </c>
    </row>
    <row r="16" spans="1:44" ht="15" customHeight="1" thickBot="1" x14ac:dyDescent="0.3">
      <c r="A16" s="3" t="s">
        <v>13</v>
      </c>
      <c r="B16" s="2">
        <v>14642809.999999998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14642809.999999998</v>
      </c>
      <c r="M16" s="13">
        <f t="shared" si="1"/>
        <v>0</v>
      </c>
      <c r="N16" s="14">
        <f t="shared" ref="N16:N18" si="2">L16+M16</f>
        <v>14642809.999999998</v>
      </c>
      <c r="P16" s="3" t="s">
        <v>13</v>
      </c>
      <c r="Q16" s="2">
        <v>4181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4181</v>
      </c>
      <c r="AB16" s="13">
        <f t="shared" si="3"/>
        <v>0</v>
      </c>
      <c r="AC16" s="14">
        <f t="shared" ref="AC16:AC18" si="4">AA16+AB16</f>
        <v>4181</v>
      </c>
      <c r="AE16" s="3" t="s">
        <v>13</v>
      </c>
      <c r="AF16" s="2">
        <f t="shared" ref="AF16:AF19" si="5">IFERROR(B16/Q16, "N.A.")</f>
        <v>3502.2267400143501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3502.2267400143501</v>
      </c>
      <c r="AQ16" s="13" t="str">
        <f t="shared" si="0"/>
        <v>N.A.</v>
      </c>
      <c r="AR16" s="14">
        <f t="shared" si="0"/>
        <v>3502.2267400143501</v>
      </c>
    </row>
    <row r="17" spans="1:44" ht="15" customHeight="1" thickBot="1" x14ac:dyDescent="0.3">
      <c r="A17" s="3" t="s">
        <v>14</v>
      </c>
      <c r="B17" s="2">
        <v>69665309.999999985</v>
      </c>
      <c r="C17" s="2">
        <v>269217224.00000018</v>
      </c>
      <c r="D17" s="2">
        <v>12640693</v>
      </c>
      <c r="E17" s="2">
        <v>10361250</v>
      </c>
      <c r="F17" s="2"/>
      <c r="G17" s="2">
        <v>25024799.999999996</v>
      </c>
      <c r="H17" s="2"/>
      <c r="I17" s="2">
        <v>0</v>
      </c>
      <c r="J17" s="2">
        <v>0</v>
      </c>
      <c r="K17" s="2"/>
      <c r="L17" s="1">
        <f t="shared" si="1"/>
        <v>82306002.999999985</v>
      </c>
      <c r="M17" s="13">
        <f t="shared" si="1"/>
        <v>304603274.00000018</v>
      </c>
      <c r="N17" s="14">
        <f t="shared" si="2"/>
        <v>386909277.00000018</v>
      </c>
      <c r="P17" s="3" t="s">
        <v>14</v>
      </c>
      <c r="Q17" s="2">
        <v>11756</v>
      </c>
      <c r="R17" s="2">
        <v>45344</v>
      </c>
      <c r="S17" s="2">
        <v>2313</v>
      </c>
      <c r="T17" s="2">
        <v>1670</v>
      </c>
      <c r="U17" s="2">
        <v>0</v>
      </c>
      <c r="V17" s="2">
        <v>2519</v>
      </c>
      <c r="W17" s="2">
        <v>0</v>
      </c>
      <c r="X17" s="2">
        <v>878</v>
      </c>
      <c r="Y17" s="2">
        <v>1154</v>
      </c>
      <c r="Z17" s="2">
        <v>0</v>
      </c>
      <c r="AA17" s="1">
        <f t="shared" si="3"/>
        <v>15223</v>
      </c>
      <c r="AB17" s="13">
        <f t="shared" si="3"/>
        <v>50411</v>
      </c>
      <c r="AC17" s="14">
        <f t="shared" si="4"/>
        <v>65634</v>
      </c>
      <c r="AE17" s="3" t="s">
        <v>14</v>
      </c>
      <c r="AF17" s="2">
        <f t="shared" si="5"/>
        <v>5925.9365430418493</v>
      </c>
      <c r="AG17" s="2">
        <f t="shared" si="0"/>
        <v>5937.218242766412</v>
      </c>
      <c r="AH17" s="2">
        <f t="shared" si="0"/>
        <v>5465.0639861651534</v>
      </c>
      <c r="AI17" s="2">
        <f t="shared" si="0"/>
        <v>6204.3413173652698</v>
      </c>
      <c r="AJ17" s="2" t="str">
        <f t="shared" si="0"/>
        <v>N.A.</v>
      </c>
      <c r="AK17" s="2">
        <f t="shared" si="0"/>
        <v>9934.418420007938</v>
      </c>
      <c r="AL17" s="2" t="str">
        <f t="shared" si="0"/>
        <v>N.A.</v>
      </c>
      <c r="AM17" s="2">
        <f t="shared" si="0"/>
        <v>0</v>
      </c>
      <c r="AN17" s="2">
        <f t="shared" si="0"/>
        <v>0</v>
      </c>
      <c r="AO17" s="2" t="str">
        <f t="shared" si="0"/>
        <v>N.A.</v>
      </c>
      <c r="AP17" s="15">
        <f t="shared" si="0"/>
        <v>5406.6874466268137</v>
      </c>
      <c r="AQ17" s="13">
        <f t="shared" si="0"/>
        <v>6042.3969768502939</v>
      </c>
      <c r="AR17" s="14">
        <f t="shared" si="0"/>
        <v>5894.9519608739402</v>
      </c>
    </row>
    <row r="18" spans="1:44" ht="15" customHeight="1" thickBot="1" x14ac:dyDescent="0.3">
      <c r="A18" s="3" t="s">
        <v>15</v>
      </c>
      <c r="B18" s="2"/>
      <c r="C18" s="2">
        <v>630000</v>
      </c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630000</v>
      </c>
      <c r="N18" s="14">
        <f t="shared" si="2"/>
        <v>630000</v>
      </c>
      <c r="P18" s="3" t="s">
        <v>15</v>
      </c>
      <c r="Q18" s="2">
        <v>0</v>
      </c>
      <c r="R18" s="2">
        <v>150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150</v>
      </c>
      <c r="AC18" s="17">
        <f t="shared" si="4"/>
        <v>150</v>
      </c>
      <c r="AE18" s="3" t="s">
        <v>15</v>
      </c>
      <c r="AF18" s="2" t="str">
        <f t="shared" si="5"/>
        <v>N.A.</v>
      </c>
      <c r="AG18" s="2">
        <f t="shared" si="0"/>
        <v>4200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>
        <f t="shared" si="0"/>
        <v>4200</v>
      </c>
      <c r="AR18" s="14">
        <f t="shared" si="0"/>
        <v>4200</v>
      </c>
    </row>
    <row r="19" spans="1:44" ht="15" customHeight="1" thickBot="1" x14ac:dyDescent="0.3">
      <c r="A19" s="4" t="s">
        <v>16</v>
      </c>
      <c r="B19" s="2">
        <v>101398970</v>
      </c>
      <c r="C19" s="2">
        <v>269847224.00000012</v>
      </c>
      <c r="D19" s="2">
        <v>18510450.999999996</v>
      </c>
      <c r="E19" s="2">
        <v>10361250</v>
      </c>
      <c r="F19" s="2">
        <v>18711020</v>
      </c>
      <c r="G19" s="2">
        <v>25024799.999999996</v>
      </c>
      <c r="H19" s="2">
        <v>30120250.000000004</v>
      </c>
      <c r="I19" s="2">
        <v>0</v>
      </c>
      <c r="J19" s="2">
        <v>0</v>
      </c>
      <c r="K19" s="2"/>
      <c r="L19" s="1">
        <f t="shared" ref="L19" si="6">B19+D19+F19+H19+J19</f>
        <v>168740691</v>
      </c>
      <c r="M19" s="13">
        <f t="shared" ref="M19" si="7">C19+E19+G19+I19+K19</f>
        <v>305233274.00000012</v>
      </c>
      <c r="N19" s="17">
        <f t="shared" ref="N19" si="8">L19+M19</f>
        <v>473973965.00000012</v>
      </c>
      <c r="P19" s="4" t="s">
        <v>16</v>
      </c>
      <c r="Q19" s="2">
        <v>18617</v>
      </c>
      <c r="R19" s="2">
        <v>45494</v>
      </c>
      <c r="S19" s="2">
        <v>3524</v>
      </c>
      <c r="T19" s="2">
        <v>1670</v>
      </c>
      <c r="U19" s="2">
        <v>1646</v>
      </c>
      <c r="V19" s="2">
        <v>2519</v>
      </c>
      <c r="W19" s="2">
        <v>7833</v>
      </c>
      <c r="X19" s="2">
        <v>878</v>
      </c>
      <c r="Y19" s="2">
        <v>3098</v>
      </c>
      <c r="Z19" s="2">
        <v>0</v>
      </c>
      <c r="AA19" s="1">
        <f t="shared" ref="AA19" si="9">Q19+S19+U19+W19+Y19</f>
        <v>34718</v>
      </c>
      <c r="AB19" s="13">
        <f t="shared" ref="AB19" si="10">R19+T19+V19+X19+Z19</f>
        <v>50561</v>
      </c>
      <c r="AC19" s="14">
        <f t="shared" ref="AC19" si="11">AA19+AB19</f>
        <v>85279</v>
      </c>
      <c r="AE19" s="4" t="s">
        <v>16</v>
      </c>
      <c r="AF19" s="2">
        <f t="shared" si="5"/>
        <v>5446.5794703765378</v>
      </c>
      <c r="AG19" s="2">
        <f t="shared" si="0"/>
        <v>5931.4903943377176</v>
      </c>
      <c r="AH19" s="2">
        <f t="shared" si="0"/>
        <v>5252.6818955732115</v>
      </c>
      <c r="AI19" s="2">
        <f t="shared" si="0"/>
        <v>6204.3413173652698</v>
      </c>
      <c r="AJ19" s="2">
        <f t="shared" si="0"/>
        <v>11367.569866342648</v>
      </c>
      <c r="AK19" s="2">
        <f t="shared" si="0"/>
        <v>9934.418420007938</v>
      </c>
      <c r="AL19" s="2">
        <f t="shared" si="0"/>
        <v>3845.3019277416065</v>
      </c>
      <c r="AM19" s="2">
        <f t="shared" si="0"/>
        <v>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4860.3229160665933</v>
      </c>
      <c r="AQ19" s="13">
        <f t="shared" ref="AQ19" si="13">IFERROR(M19/AB19, "N.A.")</f>
        <v>6036.9311129131174</v>
      </c>
      <c r="AR19" s="14">
        <f t="shared" ref="AR19" si="14">IFERROR(N19/AC19, "N.A.")</f>
        <v>5557.9212350051021</v>
      </c>
    </row>
    <row r="20" spans="1:44" ht="15" customHeight="1" thickBot="1" x14ac:dyDescent="0.3">
      <c r="A20" s="5" t="s">
        <v>0</v>
      </c>
      <c r="B20" s="24">
        <f>B19+C19</f>
        <v>371246194.00000012</v>
      </c>
      <c r="C20" s="26"/>
      <c r="D20" s="24">
        <f>D19+E19</f>
        <v>28871700.999999996</v>
      </c>
      <c r="E20" s="26"/>
      <c r="F20" s="24">
        <f>F19+G19</f>
        <v>43735820</v>
      </c>
      <c r="G20" s="26"/>
      <c r="H20" s="24">
        <f>H19+I19</f>
        <v>30120250.000000004</v>
      </c>
      <c r="I20" s="26"/>
      <c r="J20" s="24">
        <f>J19+K19</f>
        <v>0</v>
      </c>
      <c r="K20" s="26"/>
      <c r="L20" s="24">
        <f>L19+M19</f>
        <v>473973965.00000012</v>
      </c>
      <c r="M20" s="25"/>
      <c r="N20" s="18">
        <f>B20+D20+F20+H20+J20</f>
        <v>473973965.00000012</v>
      </c>
      <c r="P20" s="5" t="s">
        <v>0</v>
      </c>
      <c r="Q20" s="24">
        <f>Q19+R19</f>
        <v>64111</v>
      </c>
      <c r="R20" s="26"/>
      <c r="S20" s="24">
        <f>S19+T19</f>
        <v>5194</v>
      </c>
      <c r="T20" s="26"/>
      <c r="U20" s="24">
        <f>U19+V19</f>
        <v>4165</v>
      </c>
      <c r="V20" s="26"/>
      <c r="W20" s="24">
        <f>W19+X19</f>
        <v>8711</v>
      </c>
      <c r="X20" s="26"/>
      <c r="Y20" s="24">
        <f>Y19+Z19</f>
        <v>3098</v>
      </c>
      <c r="Z20" s="26"/>
      <c r="AA20" s="24">
        <f>AA19+AB19</f>
        <v>85279</v>
      </c>
      <c r="AB20" s="26"/>
      <c r="AC20" s="19">
        <f>Q20+S20+U20+W20+Y20</f>
        <v>85279</v>
      </c>
      <c r="AE20" s="5" t="s">
        <v>0</v>
      </c>
      <c r="AF20" s="27">
        <f>IFERROR(B20/Q20,"N.A.")</f>
        <v>5790.6785730997817</v>
      </c>
      <c r="AG20" s="28"/>
      <c r="AH20" s="27">
        <f>IFERROR(D20/S20,"N.A.")</f>
        <v>5558.6640354254905</v>
      </c>
      <c r="AI20" s="28"/>
      <c r="AJ20" s="27">
        <f>IFERROR(F20/U20,"N.A.")</f>
        <v>10500.797118847539</v>
      </c>
      <c r="AK20" s="28"/>
      <c r="AL20" s="27">
        <f>IFERROR(H20/W20,"N.A.")</f>
        <v>3457.7258638503044</v>
      </c>
      <c r="AM20" s="28"/>
      <c r="AN20" s="27">
        <f>IFERROR(J20/Y20,"N.A.")</f>
        <v>0</v>
      </c>
      <c r="AO20" s="28"/>
      <c r="AP20" s="27">
        <f>IFERROR(L20/AA20,"N.A.")</f>
        <v>5557.9212350051021</v>
      </c>
      <c r="AQ20" s="28"/>
      <c r="AR20" s="16">
        <f>IFERROR(N20/AC20, "N.A.")</f>
        <v>5557.9212350051021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15728610</v>
      </c>
      <c r="C27" s="2"/>
      <c r="D27" s="2">
        <v>5869758</v>
      </c>
      <c r="E27" s="2"/>
      <c r="F27" s="2">
        <v>18711020</v>
      </c>
      <c r="G27" s="2"/>
      <c r="H27" s="2">
        <v>23347689.999999996</v>
      </c>
      <c r="I27" s="2"/>
      <c r="J27" s="2">
        <v>0</v>
      </c>
      <c r="K27" s="2"/>
      <c r="L27" s="1">
        <f>B27+D27+F27+H27+J27</f>
        <v>63657078</v>
      </c>
      <c r="M27" s="13">
        <f>C27+E27+G27+I27+K27</f>
        <v>0</v>
      </c>
      <c r="N27" s="14">
        <f>L27+M27</f>
        <v>63657078</v>
      </c>
      <c r="P27" s="3" t="s">
        <v>12</v>
      </c>
      <c r="Q27" s="2">
        <v>2504</v>
      </c>
      <c r="R27" s="2">
        <v>0</v>
      </c>
      <c r="S27" s="2">
        <v>1211</v>
      </c>
      <c r="T27" s="2">
        <v>0</v>
      </c>
      <c r="U27" s="2">
        <v>1646</v>
      </c>
      <c r="V27" s="2">
        <v>0</v>
      </c>
      <c r="W27" s="2">
        <v>4248</v>
      </c>
      <c r="X27" s="2">
        <v>0</v>
      </c>
      <c r="Y27" s="2">
        <v>684</v>
      </c>
      <c r="Z27" s="2">
        <v>0</v>
      </c>
      <c r="AA27" s="1">
        <f>Q27+S27+U27+W27+Y27</f>
        <v>10293</v>
      </c>
      <c r="AB27" s="13">
        <f>R27+T27+V27+X27+Z27</f>
        <v>0</v>
      </c>
      <c r="AC27" s="14">
        <f>AA27+AB27</f>
        <v>10293</v>
      </c>
      <c r="AE27" s="3" t="s">
        <v>12</v>
      </c>
      <c r="AF27" s="2">
        <f>IFERROR(B27/Q27, "N.A.")</f>
        <v>6281.3937699680509</v>
      </c>
      <c r="AG27" s="2" t="str">
        <f t="shared" ref="AG27:AR31" si="15">IFERROR(C27/R27, "N.A.")</f>
        <v>N.A.</v>
      </c>
      <c r="AH27" s="2">
        <f t="shared" si="15"/>
        <v>4847.0338563170935</v>
      </c>
      <c r="AI27" s="2" t="str">
        <f t="shared" si="15"/>
        <v>N.A.</v>
      </c>
      <c r="AJ27" s="2">
        <f t="shared" si="15"/>
        <v>11367.569866342648</v>
      </c>
      <c r="AK27" s="2" t="str">
        <f t="shared" si="15"/>
        <v>N.A.</v>
      </c>
      <c r="AL27" s="2">
        <f t="shared" si="15"/>
        <v>5496.1605461393592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6184.5018944914018</v>
      </c>
      <c r="AQ27" s="13" t="str">
        <f t="shared" si="15"/>
        <v>N.A.</v>
      </c>
      <c r="AR27" s="14">
        <f t="shared" si="15"/>
        <v>6184.5018944914018</v>
      </c>
    </row>
    <row r="28" spans="1:44" ht="15" customHeight="1" thickBot="1" x14ac:dyDescent="0.3">
      <c r="A28" s="3" t="s">
        <v>13</v>
      </c>
      <c r="B28" s="2">
        <v>2187500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2187500</v>
      </c>
      <c r="M28" s="13">
        <f t="shared" si="16"/>
        <v>0</v>
      </c>
      <c r="N28" s="14">
        <f t="shared" ref="N28:N30" si="17">L28+M28</f>
        <v>2187500</v>
      </c>
      <c r="P28" s="3" t="s">
        <v>13</v>
      </c>
      <c r="Q28" s="2">
        <v>789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789</v>
      </c>
      <c r="AB28" s="13">
        <f t="shared" si="18"/>
        <v>0</v>
      </c>
      <c r="AC28" s="14">
        <f t="shared" ref="AC28:AC30" si="19">AA28+AB28</f>
        <v>789</v>
      </c>
      <c r="AE28" s="3" t="s">
        <v>13</v>
      </c>
      <c r="AF28" s="2">
        <f t="shared" ref="AF28:AF31" si="20">IFERROR(B28/Q28, "N.A.")</f>
        <v>2772.4968314321927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2772.4968314321927</v>
      </c>
      <c r="AQ28" s="13" t="str">
        <f t="shared" si="15"/>
        <v>N.A.</v>
      </c>
      <c r="AR28" s="14">
        <f t="shared" si="15"/>
        <v>2772.4968314321927</v>
      </c>
    </row>
    <row r="29" spans="1:44" ht="15" customHeight="1" thickBot="1" x14ac:dyDescent="0.3">
      <c r="A29" s="3" t="s">
        <v>14</v>
      </c>
      <c r="B29" s="2">
        <v>51574260</v>
      </c>
      <c r="C29" s="2">
        <v>212859914.00000006</v>
      </c>
      <c r="D29" s="2">
        <v>10924993</v>
      </c>
      <c r="E29" s="2">
        <v>7261249.9999999991</v>
      </c>
      <c r="F29" s="2"/>
      <c r="G29" s="2">
        <v>13914500.000000004</v>
      </c>
      <c r="H29" s="2"/>
      <c r="I29" s="2">
        <v>0</v>
      </c>
      <c r="J29" s="2">
        <v>0</v>
      </c>
      <c r="K29" s="2"/>
      <c r="L29" s="1">
        <f t="shared" si="16"/>
        <v>62499253</v>
      </c>
      <c r="M29" s="13">
        <f t="shared" si="16"/>
        <v>234035664.00000006</v>
      </c>
      <c r="N29" s="14">
        <f t="shared" si="17"/>
        <v>296534917.00000006</v>
      </c>
      <c r="P29" s="3" t="s">
        <v>14</v>
      </c>
      <c r="Q29" s="2">
        <v>7012</v>
      </c>
      <c r="R29" s="2">
        <v>32241</v>
      </c>
      <c r="S29" s="2">
        <v>1893</v>
      </c>
      <c r="T29" s="2">
        <v>1360</v>
      </c>
      <c r="U29" s="2">
        <v>0</v>
      </c>
      <c r="V29" s="2">
        <v>1659</v>
      </c>
      <c r="W29" s="2">
        <v>0</v>
      </c>
      <c r="X29" s="2">
        <v>593</v>
      </c>
      <c r="Y29" s="2">
        <v>416</v>
      </c>
      <c r="Z29" s="2">
        <v>0</v>
      </c>
      <c r="AA29" s="1">
        <f t="shared" si="18"/>
        <v>9321</v>
      </c>
      <c r="AB29" s="13">
        <f t="shared" si="18"/>
        <v>35853</v>
      </c>
      <c r="AC29" s="14">
        <f t="shared" si="19"/>
        <v>45174</v>
      </c>
      <c r="AE29" s="3" t="s">
        <v>14</v>
      </c>
      <c r="AF29" s="2">
        <f t="shared" si="20"/>
        <v>7355.1426126640044</v>
      </c>
      <c r="AG29" s="2">
        <f t="shared" si="15"/>
        <v>6602.1498712819102</v>
      </c>
      <c r="AH29" s="2">
        <f t="shared" si="15"/>
        <v>5771.2588483888012</v>
      </c>
      <c r="AI29" s="2">
        <f t="shared" si="15"/>
        <v>5339.1544117647054</v>
      </c>
      <c r="AJ29" s="2" t="str">
        <f t="shared" si="15"/>
        <v>N.A.</v>
      </c>
      <c r="AK29" s="2">
        <f t="shared" si="15"/>
        <v>8387.2814948764335</v>
      </c>
      <c r="AL29" s="2" t="str">
        <f t="shared" si="15"/>
        <v>N.A.</v>
      </c>
      <c r="AM29" s="2">
        <f t="shared" si="15"/>
        <v>0</v>
      </c>
      <c r="AN29" s="2">
        <f t="shared" si="15"/>
        <v>0</v>
      </c>
      <c r="AO29" s="2" t="str">
        <f t="shared" si="15"/>
        <v>N.A.</v>
      </c>
      <c r="AP29" s="15">
        <f t="shared" si="15"/>
        <v>6705.2089904516679</v>
      </c>
      <c r="AQ29" s="13">
        <f t="shared" si="15"/>
        <v>6527.6452179733933</v>
      </c>
      <c r="AR29" s="14">
        <f t="shared" si="15"/>
        <v>6564.2829282330558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69490370</v>
      </c>
      <c r="C31" s="2">
        <v>212859914.00000006</v>
      </c>
      <c r="D31" s="2">
        <v>16794751</v>
      </c>
      <c r="E31" s="2">
        <v>7261249.9999999991</v>
      </c>
      <c r="F31" s="2">
        <v>18711020</v>
      </c>
      <c r="G31" s="2">
        <v>13914500.000000004</v>
      </c>
      <c r="H31" s="2">
        <v>23347689.999999996</v>
      </c>
      <c r="I31" s="2">
        <v>0</v>
      </c>
      <c r="J31" s="2">
        <v>0</v>
      </c>
      <c r="K31" s="2"/>
      <c r="L31" s="1">
        <f t="shared" ref="L31" si="21">B31+D31+F31+H31+J31</f>
        <v>128343831</v>
      </c>
      <c r="M31" s="13">
        <f t="shared" ref="M31" si="22">C31+E31+G31+I31+K31</f>
        <v>234035664.00000006</v>
      </c>
      <c r="N31" s="17">
        <f t="shared" ref="N31" si="23">L31+M31</f>
        <v>362379495.00000006</v>
      </c>
      <c r="P31" s="4" t="s">
        <v>16</v>
      </c>
      <c r="Q31" s="2">
        <v>10305</v>
      </c>
      <c r="R31" s="2">
        <v>32241</v>
      </c>
      <c r="S31" s="2">
        <v>3104</v>
      </c>
      <c r="T31" s="2">
        <v>1360</v>
      </c>
      <c r="U31" s="2">
        <v>1646</v>
      </c>
      <c r="V31" s="2">
        <v>1659</v>
      </c>
      <c r="W31" s="2">
        <v>4248</v>
      </c>
      <c r="X31" s="2">
        <v>593</v>
      </c>
      <c r="Y31" s="2">
        <v>1100</v>
      </c>
      <c r="Z31" s="2">
        <v>0</v>
      </c>
      <c r="AA31" s="1">
        <f t="shared" ref="AA31" si="24">Q31+S31+U31+W31+Y31</f>
        <v>20403</v>
      </c>
      <c r="AB31" s="13">
        <f t="shared" ref="AB31" si="25">R31+T31+V31+X31+Z31</f>
        <v>35853</v>
      </c>
      <c r="AC31" s="14">
        <f t="shared" ref="AC31" si="26">AA31+AB31</f>
        <v>56256</v>
      </c>
      <c r="AE31" s="4" t="s">
        <v>16</v>
      </c>
      <c r="AF31" s="2">
        <f t="shared" si="20"/>
        <v>6743.3643862202816</v>
      </c>
      <c r="AG31" s="2">
        <f t="shared" si="15"/>
        <v>6602.1498712819102</v>
      </c>
      <c r="AH31" s="2">
        <f t="shared" si="15"/>
        <v>5410.6800902061859</v>
      </c>
      <c r="AI31" s="2">
        <f t="shared" si="15"/>
        <v>5339.1544117647054</v>
      </c>
      <c r="AJ31" s="2">
        <f t="shared" si="15"/>
        <v>11367.569866342648</v>
      </c>
      <c r="AK31" s="2">
        <f t="shared" si="15"/>
        <v>8387.2814948764335</v>
      </c>
      <c r="AL31" s="2">
        <f t="shared" si="15"/>
        <v>5496.1605461393592</v>
      </c>
      <c r="AM31" s="2">
        <f t="shared" si="15"/>
        <v>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6290.4392001176302</v>
      </c>
      <c r="AQ31" s="13">
        <f t="shared" ref="AQ31" si="28">IFERROR(M31/AB31, "N.A.")</f>
        <v>6527.6452179733933</v>
      </c>
      <c r="AR31" s="14">
        <f t="shared" ref="AR31" si="29">IFERROR(N31/AC31, "N.A.")</f>
        <v>6441.6150277303768</v>
      </c>
    </row>
    <row r="32" spans="1:44" ht="15" customHeight="1" thickBot="1" x14ac:dyDescent="0.3">
      <c r="A32" s="5" t="s">
        <v>0</v>
      </c>
      <c r="B32" s="24">
        <f>B31+C31</f>
        <v>282350284.00000006</v>
      </c>
      <c r="C32" s="26"/>
      <c r="D32" s="24">
        <f>D31+E31</f>
        <v>24056001</v>
      </c>
      <c r="E32" s="26"/>
      <c r="F32" s="24">
        <f>F31+G31</f>
        <v>32625520.000000004</v>
      </c>
      <c r="G32" s="26"/>
      <c r="H32" s="24">
        <f>H31+I31</f>
        <v>23347689.999999996</v>
      </c>
      <c r="I32" s="26"/>
      <c r="J32" s="24">
        <f>J31+K31</f>
        <v>0</v>
      </c>
      <c r="K32" s="26"/>
      <c r="L32" s="24">
        <f>L31+M31</f>
        <v>362379495.00000006</v>
      </c>
      <c r="M32" s="25"/>
      <c r="N32" s="18">
        <f>B32+D32+F32+H32+J32</f>
        <v>362379495.00000006</v>
      </c>
      <c r="P32" s="5" t="s">
        <v>0</v>
      </c>
      <c r="Q32" s="24">
        <f>Q31+R31</f>
        <v>42546</v>
      </c>
      <c r="R32" s="26"/>
      <c r="S32" s="24">
        <f>S31+T31</f>
        <v>4464</v>
      </c>
      <c r="T32" s="26"/>
      <c r="U32" s="24">
        <f>U31+V31</f>
        <v>3305</v>
      </c>
      <c r="V32" s="26"/>
      <c r="W32" s="24">
        <f>W31+X31</f>
        <v>4841</v>
      </c>
      <c r="X32" s="26"/>
      <c r="Y32" s="24">
        <f>Y31+Z31</f>
        <v>1100</v>
      </c>
      <c r="Z32" s="26"/>
      <c r="AA32" s="24">
        <f>AA31+AB31</f>
        <v>56256</v>
      </c>
      <c r="AB32" s="26"/>
      <c r="AC32" s="19">
        <f>Q32+S32+U32+W32+Y32</f>
        <v>56256</v>
      </c>
      <c r="AE32" s="5" t="s">
        <v>0</v>
      </c>
      <c r="AF32" s="27">
        <f>IFERROR(B32/Q32,"N.A.")</f>
        <v>6636.3532176937915</v>
      </c>
      <c r="AG32" s="28"/>
      <c r="AH32" s="27">
        <f>IFERROR(D32/S32,"N.A.")</f>
        <v>5388.8891129032254</v>
      </c>
      <c r="AI32" s="28"/>
      <c r="AJ32" s="27">
        <f>IFERROR(F32/U32,"N.A.")</f>
        <v>9871.5642965204243</v>
      </c>
      <c r="AK32" s="28"/>
      <c r="AL32" s="27">
        <f>IFERROR(H32/W32,"N.A.")</f>
        <v>4822.9064242925006</v>
      </c>
      <c r="AM32" s="28"/>
      <c r="AN32" s="27">
        <f>IFERROR(J32/Y32,"N.A.")</f>
        <v>0</v>
      </c>
      <c r="AO32" s="28"/>
      <c r="AP32" s="27">
        <f>IFERROR(L32/AA32,"N.A.")</f>
        <v>6441.6150277303768</v>
      </c>
      <c r="AQ32" s="28"/>
      <c r="AR32" s="16">
        <f>IFERROR(N32/AC32, "N.A.")</f>
        <v>6441.6150277303768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1362240</v>
      </c>
      <c r="C39" s="2"/>
      <c r="D39" s="2"/>
      <c r="E39" s="2"/>
      <c r="F39" s="2"/>
      <c r="G39" s="2"/>
      <c r="H39" s="2">
        <v>6772560</v>
      </c>
      <c r="I39" s="2"/>
      <c r="J39" s="2">
        <v>0</v>
      </c>
      <c r="K39" s="2"/>
      <c r="L39" s="1">
        <f>B39+D39+F39+H39+J39</f>
        <v>8134800</v>
      </c>
      <c r="M39" s="13">
        <f>C39+E39+G39+I39+K39</f>
        <v>0</v>
      </c>
      <c r="N39" s="14">
        <f>L39+M39</f>
        <v>8134800</v>
      </c>
      <c r="P39" s="3" t="s">
        <v>12</v>
      </c>
      <c r="Q39" s="2">
        <v>176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3585</v>
      </c>
      <c r="X39" s="2">
        <v>0</v>
      </c>
      <c r="Y39" s="2">
        <v>1260</v>
      </c>
      <c r="Z39" s="2">
        <v>0</v>
      </c>
      <c r="AA39" s="1">
        <f>Q39+S39+U39+W39+Y39</f>
        <v>5021</v>
      </c>
      <c r="AB39" s="13">
        <f>R39+T39+V39+X39+Z39</f>
        <v>0</v>
      </c>
      <c r="AC39" s="14">
        <f>AA39+AB39</f>
        <v>5021</v>
      </c>
      <c r="AE39" s="3" t="s">
        <v>12</v>
      </c>
      <c r="AF39" s="2">
        <f>IFERROR(B39/Q39, "N.A.")</f>
        <v>7740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1889.1380753138076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1620.1553475403307</v>
      </c>
      <c r="AQ39" s="13" t="str">
        <f t="shared" si="30"/>
        <v>N.A.</v>
      </c>
      <c r="AR39" s="14">
        <f t="shared" si="30"/>
        <v>1620.1553475403307</v>
      </c>
    </row>
    <row r="40" spans="1:44" ht="15" customHeight="1" thickBot="1" x14ac:dyDescent="0.3">
      <c r="A40" s="3" t="s">
        <v>13</v>
      </c>
      <c r="B40" s="2">
        <v>12455310.000000002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12455310.000000002</v>
      </c>
      <c r="M40" s="13">
        <f t="shared" si="31"/>
        <v>0</v>
      </c>
      <c r="N40" s="14">
        <f t="shared" ref="N40:N42" si="32">L40+M40</f>
        <v>12455310.000000002</v>
      </c>
      <c r="P40" s="3" t="s">
        <v>13</v>
      </c>
      <c r="Q40" s="2">
        <v>3392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3392</v>
      </c>
      <c r="AB40" s="13">
        <f t="shared" si="33"/>
        <v>0</v>
      </c>
      <c r="AC40" s="14">
        <f t="shared" ref="AC40:AC42" si="34">AA40+AB40</f>
        <v>3392</v>
      </c>
      <c r="AE40" s="3" t="s">
        <v>13</v>
      </c>
      <c r="AF40" s="2">
        <f t="shared" ref="AF40:AF43" si="35">IFERROR(B40/Q40, "N.A.")</f>
        <v>3671.9663915094343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3671.9663915094343</v>
      </c>
      <c r="AQ40" s="13" t="str">
        <f t="shared" si="30"/>
        <v>N.A.</v>
      </c>
      <c r="AR40" s="14">
        <f t="shared" si="30"/>
        <v>3671.9663915094343</v>
      </c>
    </row>
    <row r="41" spans="1:44" ht="15" customHeight="1" thickBot="1" x14ac:dyDescent="0.3">
      <c r="A41" s="3" t="s">
        <v>14</v>
      </c>
      <c r="B41" s="2">
        <v>18091050</v>
      </c>
      <c r="C41" s="2">
        <v>56357310.000000007</v>
      </c>
      <c r="D41" s="2">
        <v>1715700</v>
      </c>
      <c r="E41" s="2">
        <v>3100000</v>
      </c>
      <c r="F41" s="2"/>
      <c r="G41" s="2">
        <v>11110300</v>
      </c>
      <c r="H41" s="2"/>
      <c r="I41" s="2">
        <v>0</v>
      </c>
      <c r="J41" s="2">
        <v>0</v>
      </c>
      <c r="K41" s="2"/>
      <c r="L41" s="1">
        <f t="shared" si="31"/>
        <v>19806750</v>
      </c>
      <c r="M41" s="13">
        <f t="shared" si="31"/>
        <v>70567610</v>
      </c>
      <c r="N41" s="14">
        <f t="shared" si="32"/>
        <v>90374360</v>
      </c>
      <c r="P41" s="3" t="s">
        <v>14</v>
      </c>
      <c r="Q41" s="2">
        <v>4744</v>
      </c>
      <c r="R41" s="2">
        <v>13103</v>
      </c>
      <c r="S41" s="2">
        <v>420</v>
      </c>
      <c r="T41" s="2">
        <v>310</v>
      </c>
      <c r="U41" s="2">
        <v>0</v>
      </c>
      <c r="V41" s="2">
        <v>860</v>
      </c>
      <c r="W41" s="2">
        <v>0</v>
      </c>
      <c r="X41" s="2">
        <v>285</v>
      </c>
      <c r="Y41" s="2">
        <v>738</v>
      </c>
      <c r="Z41" s="2">
        <v>0</v>
      </c>
      <c r="AA41" s="1">
        <f t="shared" si="33"/>
        <v>5902</v>
      </c>
      <c r="AB41" s="13">
        <f t="shared" si="33"/>
        <v>14558</v>
      </c>
      <c r="AC41" s="14">
        <f t="shared" si="34"/>
        <v>20460</v>
      </c>
      <c r="AE41" s="3" t="s">
        <v>14</v>
      </c>
      <c r="AF41" s="2">
        <f t="shared" si="35"/>
        <v>3813.4591062394602</v>
      </c>
      <c r="AG41" s="2">
        <f t="shared" si="30"/>
        <v>4301.0997481492795</v>
      </c>
      <c r="AH41" s="2">
        <f t="shared" si="30"/>
        <v>4085</v>
      </c>
      <c r="AI41" s="2">
        <f t="shared" si="30"/>
        <v>10000</v>
      </c>
      <c r="AJ41" s="2" t="str">
        <f t="shared" si="30"/>
        <v>N.A.</v>
      </c>
      <c r="AK41" s="2">
        <f t="shared" si="30"/>
        <v>12918.953488372093</v>
      </c>
      <c r="AL41" s="2" t="str">
        <f t="shared" si="30"/>
        <v>N.A.</v>
      </c>
      <c r="AM41" s="2">
        <f t="shared" si="30"/>
        <v>0</v>
      </c>
      <c r="AN41" s="2">
        <f t="shared" si="30"/>
        <v>0</v>
      </c>
      <c r="AO41" s="2" t="str">
        <f t="shared" si="30"/>
        <v>N.A.</v>
      </c>
      <c r="AP41" s="15">
        <f t="shared" si="30"/>
        <v>3355.9386648593695</v>
      </c>
      <c r="AQ41" s="13">
        <f t="shared" si="30"/>
        <v>4847.342354719055</v>
      </c>
      <c r="AR41" s="14">
        <f t="shared" si="30"/>
        <v>4417.1241446725317</v>
      </c>
    </row>
    <row r="42" spans="1:44" ht="15" customHeight="1" thickBot="1" x14ac:dyDescent="0.3">
      <c r="A42" s="3" t="s">
        <v>15</v>
      </c>
      <c r="B42" s="2"/>
      <c r="C42" s="2">
        <v>630000</v>
      </c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630000</v>
      </c>
      <c r="N42" s="14">
        <f t="shared" si="32"/>
        <v>630000</v>
      </c>
      <c r="P42" s="3" t="s">
        <v>15</v>
      </c>
      <c r="Q42" s="2">
        <v>0</v>
      </c>
      <c r="R42" s="2">
        <v>150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150</v>
      </c>
      <c r="AC42" s="14">
        <f t="shared" si="34"/>
        <v>150</v>
      </c>
      <c r="AE42" s="3" t="s">
        <v>15</v>
      </c>
      <c r="AF42" s="2" t="str">
        <f t="shared" si="35"/>
        <v>N.A.</v>
      </c>
      <c r="AG42" s="2">
        <f t="shared" si="30"/>
        <v>4200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>
        <f t="shared" si="30"/>
        <v>4200</v>
      </c>
      <c r="AR42" s="14">
        <f t="shared" si="30"/>
        <v>4200</v>
      </c>
    </row>
    <row r="43" spans="1:44" ht="15" customHeight="1" thickBot="1" x14ac:dyDescent="0.3">
      <c r="A43" s="4" t="s">
        <v>16</v>
      </c>
      <c r="B43" s="2">
        <v>31908599.999999996</v>
      </c>
      <c r="C43" s="2">
        <v>56987310.000000022</v>
      </c>
      <c r="D43" s="2">
        <v>1715700</v>
      </c>
      <c r="E43" s="2">
        <v>3100000</v>
      </c>
      <c r="F43" s="2"/>
      <c r="G43" s="2">
        <v>11110300</v>
      </c>
      <c r="H43" s="2">
        <v>6772560</v>
      </c>
      <c r="I43" s="2">
        <v>0</v>
      </c>
      <c r="J43" s="2">
        <v>0</v>
      </c>
      <c r="K43" s="2"/>
      <c r="L43" s="1">
        <f t="shared" ref="L43" si="36">B43+D43+F43+H43+J43</f>
        <v>40396860</v>
      </c>
      <c r="M43" s="13">
        <f t="shared" ref="M43" si="37">C43+E43+G43+I43+K43</f>
        <v>71197610.00000003</v>
      </c>
      <c r="N43" s="17">
        <f t="shared" ref="N43" si="38">L43+M43</f>
        <v>111594470.00000003</v>
      </c>
      <c r="P43" s="4" t="s">
        <v>16</v>
      </c>
      <c r="Q43" s="2">
        <v>8312</v>
      </c>
      <c r="R43" s="2">
        <v>13253</v>
      </c>
      <c r="S43" s="2">
        <v>420</v>
      </c>
      <c r="T43" s="2">
        <v>310</v>
      </c>
      <c r="U43" s="2">
        <v>0</v>
      </c>
      <c r="V43" s="2">
        <v>860</v>
      </c>
      <c r="W43" s="2">
        <v>3585</v>
      </c>
      <c r="X43" s="2">
        <v>285</v>
      </c>
      <c r="Y43" s="2">
        <v>1998</v>
      </c>
      <c r="Z43" s="2">
        <v>0</v>
      </c>
      <c r="AA43" s="1">
        <f t="shared" ref="AA43" si="39">Q43+S43+U43+W43+Y43</f>
        <v>14315</v>
      </c>
      <c r="AB43" s="13">
        <f t="shared" ref="AB43" si="40">R43+T43+V43+X43+Z43</f>
        <v>14708</v>
      </c>
      <c r="AC43" s="17">
        <f t="shared" ref="AC43" si="41">AA43+AB43</f>
        <v>29023</v>
      </c>
      <c r="AE43" s="4" t="s">
        <v>16</v>
      </c>
      <c r="AF43" s="2">
        <f t="shared" si="35"/>
        <v>3838.8594802694893</v>
      </c>
      <c r="AG43" s="2">
        <f t="shared" si="30"/>
        <v>4299.9554817777125</v>
      </c>
      <c r="AH43" s="2">
        <f t="shared" si="30"/>
        <v>4085</v>
      </c>
      <c r="AI43" s="2">
        <f t="shared" si="30"/>
        <v>10000</v>
      </c>
      <c r="AJ43" s="2" t="str">
        <f t="shared" si="30"/>
        <v>N.A.</v>
      </c>
      <c r="AK43" s="2">
        <f t="shared" si="30"/>
        <v>12918.953488372093</v>
      </c>
      <c r="AL43" s="2">
        <f t="shared" si="30"/>
        <v>1889.1380753138076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2821.9951100244498</v>
      </c>
      <c r="AQ43" s="13">
        <f t="shared" ref="AQ43" si="43">IFERROR(M43/AB43, "N.A.")</f>
        <v>4840.7404133804748</v>
      </c>
      <c r="AR43" s="14">
        <f t="shared" ref="AR43" si="44">IFERROR(N43/AC43, "N.A.")</f>
        <v>3845.0356613720164</v>
      </c>
    </row>
    <row r="44" spans="1:44" ht="15" customHeight="1" thickBot="1" x14ac:dyDescent="0.3">
      <c r="A44" s="5" t="s">
        <v>0</v>
      </c>
      <c r="B44" s="24">
        <f>B43+C43</f>
        <v>88895910.000000015</v>
      </c>
      <c r="C44" s="26"/>
      <c r="D44" s="24">
        <f>D43+E43</f>
        <v>4815700</v>
      </c>
      <c r="E44" s="26"/>
      <c r="F44" s="24">
        <f>F43+G43</f>
        <v>11110300</v>
      </c>
      <c r="G44" s="26"/>
      <c r="H44" s="24">
        <f>H43+I43</f>
        <v>6772560</v>
      </c>
      <c r="I44" s="26"/>
      <c r="J44" s="24">
        <f>J43+K43</f>
        <v>0</v>
      </c>
      <c r="K44" s="26"/>
      <c r="L44" s="24">
        <f>L43+M43</f>
        <v>111594470.00000003</v>
      </c>
      <c r="M44" s="25"/>
      <c r="N44" s="18">
        <f>B44+D44+F44+H44+J44</f>
        <v>111594470.00000001</v>
      </c>
      <c r="P44" s="5" t="s">
        <v>0</v>
      </c>
      <c r="Q44" s="24">
        <f>Q43+R43</f>
        <v>21565</v>
      </c>
      <c r="R44" s="26"/>
      <c r="S44" s="24">
        <f>S43+T43</f>
        <v>730</v>
      </c>
      <c r="T44" s="26"/>
      <c r="U44" s="24">
        <f>U43+V43</f>
        <v>860</v>
      </c>
      <c r="V44" s="26"/>
      <c r="W44" s="24">
        <f>W43+X43</f>
        <v>3870</v>
      </c>
      <c r="X44" s="26"/>
      <c r="Y44" s="24">
        <f>Y43+Z43</f>
        <v>1998</v>
      </c>
      <c r="Z44" s="26"/>
      <c r="AA44" s="24">
        <f>AA43+AB43</f>
        <v>29023</v>
      </c>
      <c r="AB44" s="25"/>
      <c r="AC44" s="18">
        <f>Q44+S44+U44+W44+Y44</f>
        <v>29023</v>
      </c>
      <c r="AE44" s="5" t="s">
        <v>0</v>
      </c>
      <c r="AF44" s="27">
        <f>IFERROR(B44/Q44,"N.A.")</f>
        <v>4122.2309297472766</v>
      </c>
      <c r="AG44" s="28"/>
      <c r="AH44" s="27">
        <f>IFERROR(D44/S44,"N.A.")</f>
        <v>6596.8493150684935</v>
      </c>
      <c r="AI44" s="28"/>
      <c r="AJ44" s="27">
        <f>IFERROR(F44/U44,"N.A.")</f>
        <v>12918.953488372093</v>
      </c>
      <c r="AK44" s="28"/>
      <c r="AL44" s="27">
        <f>IFERROR(H44/W44,"N.A.")</f>
        <v>1750.015503875969</v>
      </c>
      <c r="AM44" s="28"/>
      <c r="AN44" s="27">
        <f>IFERROR(J44/Y44,"N.A.")</f>
        <v>0</v>
      </c>
      <c r="AO44" s="28"/>
      <c r="AP44" s="27">
        <f>IFERROR(L44/AA44,"N.A.")</f>
        <v>3845.0356613720164</v>
      </c>
      <c r="AQ44" s="28"/>
      <c r="AR44" s="16">
        <f>IFERROR(N44/AC44, "N.A.")</f>
        <v>3845.035661372016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2195580</v>
      </c>
      <c r="C15" s="2"/>
      <c r="D15" s="2"/>
      <c r="E15" s="2"/>
      <c r="F15" s="2">
        <v>712080</v>
      </c>
      <c r="G15" s="2"/>
      <c r="H15" s="2">
        <v>82800</v>
      </c>
      <c r="I15" s="2"/>
      <c r="J15" s="2"/>
      <c r="K15" s="2"/>
      <c r="L15" s="1">
        <f>B15+D15+F15+H15+J15</f>
        <v>2990460</v>
      </c>
      <c r="M15" s="13">
        <f>C15+E15+G15+I15+K15</f>
        <v>0</v>
      </c>
      <c r="N15" s="14">
        <f>L15+M15</f>
        <v>2990460</v>
      </c>
      <c r="P15" s="3" t="s">
        <v>12</v>
      </c>
      <c r="Q15" s="2">
        <v>552</v>
      </c>
      <c r="R15" s="2">
        <v>0</v>
      </c>
      <c r="S15" s="2">
        <v>0</v>
      </c>
      <c r="T15" s="2">
        <v>0</v>
      </c>
      <c r="U15" s="2">
        <v>276</v>
      </c>
      <c r="V15" s="2">
        <v>0</v>
      </c>
      <c r="W15" s="2">
        <v>138</v>
      </c>
      <c r="X15" s="2">
        <v>0</v>
      </c>
      <c r="Y15" s="2">
        <v>0</v>
      </c>
      <c r="Z15" s="2">
        <v>0</v>
      </c>
      <c r="AA15" s="1">
        <f>Q15+S15+U15+W15+Y15</f>
        <v>966</v>
      </c>
      <c r="AB15" s="13">
        <f>R15+T15+V15+X15+Z15</f>
        <v>0</v>
      </c>
      <c r="AC15" s="14">
        <f>AA15+AB15</f>
        <v>966</v>
      </c>
      <c r="AE15" s="3" t="s">
        <v>12</v>
      </c>
      <c r="AF15" s="2">
        <f>IFERROR(B15/Q15, "N.A.")</f>
        <v>3977.5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2580</v>
      </c>
      <c r="AK15" s="2" t="str">
        <f t="shared" si="0"/>
        <v>N.A.</v>
      </c>
      <c r="AL15" s="2">
        <f t="shared" si="0"/>
        <v>600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3095.7142857142858</v>
      </c>
      <c r="AQ15" s="13" t="str">
        <f t="shared" si="0"/>
        <v>N.A.</v>
      </c>
      <c r="AR15" s="14">
        <f t="shared" si="0"/>
        <v>3095.7142857142858</v>
      </c>
    </row>
    <row r="16" spans="1:44" ht="15" customHeight="1" thickBot="1" x14ac:dyDescent="0.3">
      <c r="A16" s="3" t="s">
        <v>13</v>
      </c>
      <c r="B16" s="2">
        <v>1094340</v>
      </c>
      <c r="C16" s="2">
        <v>496800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1094340</v>
      </c>
      <c r="M16" s="13">
        <f t="shared" si="1"/>
        <v>496800</v>
      </c>
      <c r="N16" s="14">
        <f t="shared" ref="N16:N18" si="2">L16+M16</f>
        <v>1591140</v>
      </c>
      <c r="P16" s="3" t="s">
        <v>13</v>
      </c>
      <c r="Q16" s="2">
        <v>414</v>
      </c>
      <c r="R16" s="2">
        <v>138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414</v>
      </c>
      <c r="AB16" s="13">
        <f t="shared" si="3"/>
        <v>138</v>
      </c>
      <c r="AC16" s="14">
        <f t="shared" ref="AC16:AC18" si="4">AA16+AB16</f>
        <v>552</v>
      </c>
      <c r="AE16" s="3" t="s">
        <v>13</v>
      </c>
      <c r="AF16" s="2">
        <f t="shared" ref="AF16:AF19" si="5">IFERROR(B16/Q16, "N.A.")</f>
        <v>2643.3333333333335</v>
      </c>
      <c r="AG16" s="2">
        <f t="shared" si="0"/>
        <v>3600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2643.3333333333335</v>
      </c>
      <c r="AQ16" s="13">
        <f t="shared" si="0"/>
        <v>3600</v>
      </c>
      <c r="AR16" s="14">
        <f t="shared" si="0"/>
        <v>2882.5</v>
      </c>
    </row>
    <row r="17" spans="1:44" ht="15" customHeight="1" thickBot="1" x14ac:dyDescent="0.3">
      <c r="A17" s="3" t="s">
        <v>14</v>
      </c>
      <c r="B17" s="2">
        <v>3788100</v>
      </c>
      <c r="C17" s="2">
        <v>5078400</v>
      </c>
      <c r="D17" s="2">
        <v>2610960</v>
      </c>
      <c r="E17" s="2"/>
      <c r="F17" s="2"/>
      <c r="G17" s="2"/>
      <c r="H17" s="2"/>
      <c r="I17" s="2"/>
      <c r="J17" s="2"/>
      <c r="K17" s="2"/>
      <c r="L17" s="1">
        <f t="shared" si="1"/>
        <v>6399060</v>
      </c>
      <c r="M17" s="13">
        <f t="shared" si="1"/>
        <v>5078400</v>
      </c>
      <c r="N17" s="14">
        <f t="shared" si="2"/>
        <v>11477460</v>
      </c>
      <c r="P17" s="3" t="s">
        <v>14</v>
      </c>
      <c r="Q17" s="2">
        <v>966</v>
      </c>
      <c r="R17" s="2">
        <v>1242</v>
      </c>
      <c r="S17" s="2">
        <v>276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1242</v>
      </c>
      <c r="AB17" s="13">
        <f t="shared" si="3"/>
        <v>1242</v>
      </c>
      <c r="AC17" s="14">
        <f t="shared" si="4"/>
        <v>2484</v>
      </c>
      <c r="AE17" s="3" t="s">
        <v>14</v>
      </c>
      <c r="AF17" s="2">
        <f t="shared" si="5"/>
        <v>3921.4285714285716</v>
      </c>
      <c r="AG17" s="2">
        <f t="shared" si="0"/>
        <v>4088.8888888888887</v>
      </c>
      <c r="AH17" s="2">
        <f t="shared" si="0"/>
        <v>9460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5152.2222222222226</v>
      </c>
      <c r="AQ17" s="13">
        <f t="shared" si="0"/>
        <v>4088.8888888888887</v>
      </c>
      <c r="AR17" s="14">
        <f t="shared" si="0"/>
        <v>4620.5555555555557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7078020.0000000009</v>
      </c>
      <c r="C19" s="2">
        <v>5575200.0000000009</v>
      </c>
      <c r="D19" s="2">
        <v>2610960</v>
      </c>
      <c r="E19" s="2"/>
      <c r="F19" s="2">
        <v>712080</v>
      </c>
      <c r="G19" s="2"/>
      <c r="H19" s="2">
        <v>82800</v>
      </c>
      <c r="I19" s="2"/>
      <c r="J19" s="2"/>
      <c r="K19" s="2"/>
      <c r="L19" s="1">
        <f t="shared" ref="L19" si="6">B19+D19+F19+H19+J19</f>
        <v>10483860</v>
      </c>
      <c r="M19" s="13">
        <f t="shared" ref="M19" si="7">C19+E19+G19+I19+K19</f>
        <v>5575200.0000000009</v>
      </c>
      <c r="N19" s="17">
        <f t="shared" ref="N19" si="8">L19+M19</f>
        <v>16059060</v>
      </c>
      <c r="P19" s="4" t="s">
        <v>16</v>
      </c>
      <c r="Q19" s="2">
        <v>1932</v>
      </c>
      <c r="R19" s="2">
        <v>1380</v>
      </c>
      <c r="S19" s="2">
        <v>276</v>
      </c>
      <c r="T19" s="2">
        <v>0</v>
      </c>
      <c r="U19" s="2">
        <v>276</v>
      </c>
      <c r="V19" s="2">
        <v>0</v>
      </c>
      <c r="W19" s="2">
        <v>138</v>
      </c>
      <c r="X19" s="2">
        <v>0</v>
      </c>
      <c r="Y19" s="2">
        <v>0</v>
      </c>
      <c r="Z19" s="2">
        <v>0</v>
      </c>
      <c r="AA19" s="1">
        <f t="shared" ref="AA19" si="9">Q19+S19+U19+W19+Y19</f>
        <v>2622</v>
      </c>
      <c r="AB19" s="13">
        <f t="shared" ref="AB19" si="10">R19+T19+V19+X19+Z19</f>
        <v>1380</v>
      </c>
      <c r="AC19" s="14">
        <f t="shared" ref="AC19" si="11">AA19+AB19</f>
        <v>4002</v>
      </c>
      <c r="AE19" s="4" t="s">
        <v>16</v>
      </c>
      <c r="AF19" s="2">
        <f t="shared" si="5"/>
        <v>3663.5714285714289</v>
      </c>
      <c r="AG19" s="2">
        <f t="shared" si="0"/>
        <v>4040.0000000000005</v>
      </c>
      <c r="AH19" s="2">
        <f t="shared" si="0"/>
        <v>9460</v>
      </c>
      <c r="AI19" s="2" t="str">
        <f t="shared" si="0"/>
        <v>N.A.</v>
      </c>
      <c r="AJ19" s="2">
        <f t="shared" si="0"/>
        <v>2580</v>
      </c>
      <c r="AK19" s="2" t="str">
        <f t="shared" si="0"/>
        <v>N.A.</v>
      </c>
      <c r="AL19" s="2">
        <f t="shared" si="0"/>
        <v>600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3998.4210526315787</v>
      </c>
      <c r="AQ19" s="13">
        <f t="shared" ref="AQ19" si="13">IFERROR(M19/AB19, "N.A.")</f>
        <v>4040.0000000000005</v>
      </c>
      <c r="AR19" s="14">
        <f t="shared" ref="AR19" si="14">IFERROR(N19/AC19, "N.A.")</f>
        <v>4012.7586206896553</v>
      </c>
    </row>
    <row r="20" spans="1:44" ht="15" customHeight="1" thickBot="1" x14ac:dyDescent="0.3">
      <c r="A20" s="5" t="s">
        <v>0</v>
      </c>
      <c r="B20" s="24">
        <f>B19+C19</f>
        <v>12653220.000000002</v>
      </c>
      <c r="C20" s="26"/>
      <c r="D20" s="24">
        <f>D19+E19</f>
        <v>2610960</v>
      </c>
      <c r="E20" s="26"/>
      <c r="F20" s="24">
        <f>F19+G19</f>
        <v>712080</v>
      </c>
      <c r="G20" s="26"/>
      <c r="H20" s="24">
        <f>H19+I19</f>
        <v>82800</v>
      </c>
      <c r="I20" s="26"/>
      <c r="J20" s="24">
        <f>J19+K19</f>
        <v>0</v>
      </c>
      <c r="K20" s="26"/>
      <c r="L20" s="24">
        <f>L19+M19</f>
        <v>16059060</v>
      </c>
      <c r="M20" s="25"/>
      <c r="N20" s="18">
        <f>B20+D20+F20+H20+J20</f>
        <v>16059060.000000002</v>
      </c>
      <c r="P20" s="5" t="s">
        <v>0</v>
      </c>
      <c r="Q20" s="24">
        <f>Q19+R19</f>
        <v>3312</v>
      </c>
      <c r="R20" s="26"/>
      <c r="S20" s="24">
        <f>S19+T19</f>
        <v>276</v>
      </c>
      <c r="T20" s="26"/>
      <c r="U20" s="24">
        <f>U19+V19</f>
        <v>276</v>
      </c>
      <c r="V20" s="26"/>
      <c r="W20" s="24">
        <f>W19+X19</f>
        <v>138</v>
      </c>
      <c r="X20" s="26"/>
      <c r="Y20" s="24">
        <f>Y19+Z19</f>
        <v>0</v>
      </c>
      <c r="Z20" s="26"/>
      <c r="AA20" s="24">
        <f>AA19+AB19</f>
        <v>4002</v>
      </c>
      <c r="AB20" s="26"/>
      <c r="AC20" s="19">
        <f>Q20+S20+U20+W20+Y20</f>
        <v>4002</v>
      </c>
      <c r="AE20" s="5" t="s">
        <v>0</v>
      </c>
      <c r="AF20" s="27">
        <f>IFERROR(B20/Q20,"N.A.")</f>
        <v>3820.4166666666674</v>
      </c>
      <c r="AG20" s="28"/>
      <c r="AH20" s="27">
        <f>IFERROR(D20/S20,"N.A.")</f>
        <v>9460</v>
      </c>
      <c r="AI20" s="28"/>
      <c r="AJ20" s="27">
        <f>IFERROR(F20/U20,"N.A.")</f>
        <v>2580</v>
      </c>
      <c r="AK20" s="28"/>
      <c r="AL20" s="27">
        <f>IFERROR(H20/W20,"N.A.")</f>
        <v>600</v>
      </c>
      <c r="AM20" s="28"/>
      <c r="AN20" s="27" t="str">
        <f>IFERROR(J20/Y20,"N.A.")</f>
        <v>N.A.</v>
      </c>
      <c r="AO20" s="28"/>
      <c r="AP20" s="27">
        <f>IFERROR(L20/AA20,"N.A.")</f>
        <v>4012.7586206896553</v>
      </c>
      <c r="AQ20" s="28"/>
      <c r="AR20" s="16">
        <f>IFERROR(N20/AC20, "N.A.")</f>
        <v>4012.7586206896558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2195580</v>
      </c>
      <c r="C27" s="2"/>
      <c r="D27" s="2"/>
      <c r="E27" s="2"/>
      <c r="F27" s="2">
        <v>712080</v>
      </c>
      <c r="G27" s="2"/>
      <c r="H27" s="2"/>
      <c r="I27" s="2"/>
      <c r="J27" s="2"/>
      <c r="K27" s="2"/>
      <c r="L27" s="1">
        <f>B27+D27+F27+H27+J27</f>
        <v>2907660</v>
      </c>
      <c r="M27" s="13">
        <f>C27+E27+G27+I27+K27</f>
        <v>0</v>
      </c>
      <c r="N27" s="14">
        <f>L27+M27</f>
        <v>2907660</v>
      </c>
      <c r="P27" s="3" t="s">
        <v>12</v>
      </c>
      <c r="Q27" s="2">
        <v>552</v>
      </c>
      <c r="R27" s="2">
        <v>0</v>
      </c>
      <c r="S27" s="2">
        <v>0</v>
      </c>
      <c r="T27" s="2">
        <v>0</v>
      </c>
      <c r="U27" s="2">
        <v>276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>Q27+S27+U27+W27+Y27</f>
        <v>828</v>
      </c>
      <c r="AB27" s="13">
        <f>R27+T27+V27+X27+Z27</f>
        <v>0</v>
      </c>
      <c r="AC27" s="14">
        <f>AA27+AB27</f>
        <v>828</v>
      </c>
      <c r="AE27" s="3" t="s">
        <v>12</v>
      </c>
      <c r="AF27" s="2">
        <f>IFERROR(B27/Q27, "N.A.")</f>
        <v>3977.5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2580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3511.6666666666665</v>
      </c>
      <c r="AQ27" s="13" t="str">
        <f t="shared" si="15"/>
        <v>N.A.</v>
      </c>
      <c r="AR27" s="14">
        <f t="shared" si="15"/>
        <v>3511.6666666666665</v>
      </c>
    </row>
    <row r="28" spans="1:44" ht="15" customHeight="1" thickBot="1" x14ac:dyDescent="0.3">
      <c r="A28" s="3" t="s">
        <v>13</v>
      </c>
      <c r="B28" s="2"/>
      <c r="C28" s="2">
        <v>496800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496800</v>
      </c>
      <c r="N28" s="14">
        <f t="shared" ref="N28:N30" si="17">L28+M28</f>
        <v>496800</v>
      </c>
      <c r="P28" s="3" t="s">
        <v>13</v>
      </c>
      <c r="Q28" s="2">
        <v>0</v>
      </c>
      <c r="R28" s="2">
        <v>138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138</v>
      </c>
      <c r="AC28" s="14">
        <f t="shared" ref="AC28:AC30" si="19">AA28+AB28</f>
        <v>138</v>
      </c>
      <c r="AE28" s="3" t="s">
        <v>13</v>
      </c>
      <c r="AF28" s="2" t="str">
        <f t="shared" ref="AF28:AF31" si="20">IFERROR(B28/Q28, "N.A.")</f>
        <v>N.A.</v>
      </c>
      <c r="AG28" s="2">
        <f t="shared" si="15"/>
        <v>3600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>
        <f t="shared" si="15"/>
        <v>3600</v>
      </c>
      <c r="AR28" s="14">
        <f t="shared" si="15"/>
        <v>3600</v>
      </c>
    </row>
    <row r="29" spans="1:44" ht="15" customHeight="1" thickBot="1" x14ac:dyDescent="0.3">
      <c r="A29" s="3" t="s">
        <v>14</v>
      </c>
      <c r="B29" s="2">
        <v>1283400</v>
      </c>
      <c r="C29" s="2">
        <v>4250400</v>
      </c>
      <c r="D29" s="2">
        <v>1424160</v>
      </c>
      <c r="E29" s="2"/>
      <c r="F29" s="2"/>
      <c r="G29" s="2"/>
      <c r="H29" s="2"/>
      <c r="I29" s="2"/>
      <c r="J29" s="2"/>
      <c r="K29" s="2"/>
      <c r="L29" s="1">
        <f t="shared" si="16"/>
        <v>2707560</v>
      </c>
      <c r="M29" s="13">
        <f t="shared" si="16"/>
        <v>4250400</v>
      </c>
      <c r="N29" s="14">
        <f t="shared" si="17"/>
        <v>6957960</v>
      </c>
      <c r="P29" s="3" t="s">
        <v>14</v>
      </c>
      <c r="Q29" s="2">
        <v>276</v>
      </c>
      <c r="R29" s="2">
        <v>966</v>
      </c>
      <c r="S29" s="2">
        <v>138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414</v>
      </c>
      <c r="AB29" s="13">
        <f t="shared" si="18"/>
        <v>966</v>
      </c>
      <c r="AC29" s="14">
        <f t="shared" si="19"/>
        <v>1380</v>
      </c>
      <c r="AE29" s="3" t="s">
        <v>14</v>
      </c>
      <c r="AF29" s="2">
        <f t="shared" si="20"/>
        <v>4650</v>
      </c>
      <c r="AG29" s="2">
        <f t="shared" si="15"/>
        <v>4400</v>
      </c>
      <c r="AH29" s="2">
        <f t="shared" si="15"/>
        <v>10320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6540</v>
      </c>
      <c r="AQ29" s="13">
        <f t="shared" si="15"/>
        <v>4400</v>
      </c>
      <c r="AR29" s="14">
        <f t="shared" si="15"/>
        <v>5042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3478980.0000000005</v>
      </c>
      <c r="C31" s="2">
        <v>4747199.9999999991</v>
      </c>
      <c r="D31" s="2">
        <v>1424160</v>
      </c>
      <c r="E31" s="2"/>
      <c r="F31" s="2">
        <v>712080</v>
      </c>
      <c r="G31" s="2"/>
      <c r="H31" s="2"/>
      <c r="I31" s="2"/>
      <c r="J31" s="2"/>
      <c r="K31" s="2"/>
      <c r="L31" s="1">
        <f t="shared" ref="L31" si="21">B31+D31+F31+H31+J31</f>
        <v>5615220</v>
      </c>
      <c r="M31" s="13">
        <f t="shared" ref="M31" si="22">C31+E31+G31+I31+K31</f>
        <v>4747199.9999999991</v>
      </c>
      <c r="N31" s="17">
        <f t="shared" ref="N31" si="23">L31+M31</f>
        <v>10362420</v>
      </c>
      <c r="P31" s="4" t="s">
        <v>16</v>
      </c>
      <c r="Q31" s="2">
        <v>828</v>
      </c>
      <c r="R31" s="2">
        <v>1104</v>
      </c>
      <c r="S31" s="2">
        <v>138</v>
      </c>
      <c r="T31" s="2">
        <v>0</v>
      </c>
      <c r="U31" s="2">
        <v>276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1">
        <f t="shared" ref="AA31" si="24">Q31+S31+U31+W31+Y31</f>
        <v>1242</v>
      </c>
      <c r="AB31" s="13">
        <f t="shared" ref="AB31" si="25">R31+T31+V31+X31+Z31</f>
        <v>1104</v>
      </c>
      <c r="AC31" s="14">
        <f t="shared" ref="AC31" si="26">AA31+AB31</f>
        <v>2346</v>
      </c>
      <c r="AE31" s="4" t="s">
        <v>16</v>
      </c>
      <c r="AF31" s="2">
        <f t="shared" si="20"/>
        <v>4201.666666666667</v>
      </c>
      <c r="AG31" s="2">
        <f t="shared" si="15"/>
        <v>4299.9999999999991</v>
      </c>
      <c r="AH31" s="2">
        <f t="shared" si="15"/>
        <v>10320</v>
      </c>
      <c r="AI31" s="2" t="str">
        <f t="shared" si="15"/>
        <v>N.A.</v>
      </c>
      <c r="AJ31" s="2">
        <f t="shared" si="15"/>
        <v>2580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4521.1111111111113</v>
      </c>
      <c r="AQ31" s="13">
        <f t="shared" ref="AQ31" si="28">IFERROR(M31/AB31, "N.A.")</f>
        <v>4299.9999999999991</v>
      </c>
      <c r="AR31" s="14">
        <f t="shared" ref="AR31" si="29">IFERROR(N31/AC31, "N.A.")</f>
        <v>4417.0588235294117</v>
      </c>
    </row>
    <row r="32" spans="1:44" ht="15" customHeight="1" thickBot="1" x14ac:dyDescent="0.3">
      <c r="A32" s="5" t="s">
        <v>0</v>
      </c>
      <c r="B32" s="24">
        <f>B31+C31</f>
        <v>8226180</v>
      </c>
      <c r="C32" s="26"/>
      <c r="D32" s="24">
        <f>D31+E31</f>
        <v>1424160</v>
      </c>
      <c r="E32" s="26"/>
      <c r="F32" s="24">
        <f>F31+G31</f>
        <v>712080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10362420</v>
      </c>
      <c r="M32" s="25"/>
      <c r="N32" s="18">
        <f>B32+D32+F32+H32+J32</f>
        <v>10362420</v>
      </c>
      <c r="P32" s="5" t="s">
        <v>0</v>
      </c>
      <c r="Q32" s="24">
        <f>Q31+R31</f>
        <v>1932</v>
      </c>
      <c r="R32" s="26"/>
      <c r="S32" s="24">
        <f>S31+T31</f>
        <v>138</v>
      </c>
      <c r="T32" s="26"/>
      <c r="U32" s="24">
        <f>U31+V31</f>
        <v>276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2346</v>
      </c>
      <c r="AB32" s="26"/>
      <c r="AC32" s="19">
        <f>Q32+S32+U32+W32+Y32</f>
        <v>2346</v>
      </c>
      <c r="AE32" s="5" t="s">
        <v>0</v>
      </c>
      <c r="AF32" s="27">
        <f>IFERROR(B32/Q32,"N.A.")</f>
        <v>4257.8571428571431</v>
      </c>
      <c r="AG32" s="28"/>
      <c r="AH32" s="27">
        <f>IFERROR(D32/S32,"N.A.")</f>
        <v>10320</v>
      </c>
      <c r="AI32" s="28"/>
      <c r="AJ32" s="27">
        <f>IFERROR(F32/U32,"N.A.")</f>
        <v>2580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>
        <f>IFERROR(L32/AA32,"N.A.")</f>
        <v>4417.0588235294117</v>
      </c>
      <c r="AQ32" s="28"/>
      <c r="AR32" s="16">
        <f>IFERROR(N32/AC32, "N.A.")</f>
        <v>4417.0588235294117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82800</v>
      </c>
      <c r="I39" s="2"/>
      <c r="J39" s="2"/>
      <c r="K39" s="2"/>
      <c r="L39" s="1">
        <f>B39+D39+F39+H39+J39</f>
        <v>82800</v>
      </c>
      <c r="M39" s="13">
        <f>C39+E39+G39+I39+K39</f>
        <v>0</v>
      </c>
      <c r="N39" s="14">
        <f>L39+M39</f>
        <v>82800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138</v>
      </c>
      <c r="X39" s="2">
        <v>0</v>
      </c>
      <c r="Y39" s="2">
        <v>0</v>
      </c>
      <c r="Z39" s="2">
        <v>0</v>
      </c>
      <c r="AA39" s="1">
        <f>Q39+S39+U39+W39+Y39</f>
        <v>138</v>
      </c>
      <c r="AB39" s="13">
        <f>R39+T39+V39+X39+Z39</f>
        <v>0</v>
      </c>
      <c r="AC39" s="14">
        <f>AA39+AB39</f>
        <v>138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600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600</v>
      </c>
      <c r="AQ39" s="13" t="str">
        <f t="shared" si="30"/>
        <v>N.A.</v>
      </c>
      <c r="AR39" s="14">
        <f t="shared" si="30"/>
        <v>600</v>
      </c>
    </row>
    <row r="40" spans="1:44" ht="15" customHeight="1" thickBot="1" x14ac:dyDescent="0.3">
      <c r="A40" s="3" t="s">
        <v>13</v>
      </c>
      <c r="B40" s="2">
        <v>1094340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1094340</v>
      </c>
      <c r="M40" s="13">
        <f t="shared" si="31"/>
        <v>0</v>
      </c>
      <c r="N40" s="14">
        <f t="shared" ref="N40:N42" si="32">L40+M40</f>
        <v>1094340</v>
      </c>
      <c r="P40" s="3" t="s">
        <v>13</v>
      </c>
      <c r="Q40" s="2">
        <v>414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414</v>
      </c>
      <c r="AB40" s="13">
        <f t="shared" si="33"/>
        <v>0</v>
      </c>
      <c r="AC40" s="14">
        <f t="shared" ref="AC40:AC42" si="34">AA40+AB40</f>
        <v>414</v>
      </c>
      <c r="AE40" s="3" t="s">
        <v>13</v>
      </c>
      <c r="AF40" s="2">
        <f t="shared" ref="AF40:AF43" si="35">IFERROR(B40/Q40, "N.A.")</f>
        <v>2643.3333333333335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2643.3333333333335</v>
      </c>
      <c r="AQ40" s="13" t="str">
        <f t="shared" si="30"/>
        <v>N.A.</v>
      </c>
      <c r="AR40" s="14">
        <f t="shared" si="30"/>
        <v>2643.3333333333335</v>
      </c>
    </row>
    <row r="41" spans="1:44" ht="15" customHeight="1" thickBot="1" x14ac:dyDescent="0.3">
      <c r="A41" s="3" t="s">
        <v>14</v>
      </c>
      <c r="B41" s="2">
        <v>2504700</v>
      </c>
      <c r="C41" s="2">
        <v>828000</v>
      </c>
      <c r="D41" s="2">
        <v>1186800</v>
      </c>
      <c r="E41" s="2"/>
      <c r="F41" s="2"/>
      <c r="G41" s="2"/>
      <c r="H41" s="2"/>
      <c r="I41" s="2"/>
      <c r="J41" s="2"/>
      <c r="K41" s="2"/>
      <c r="L41" s="1">
        <f t="shared" si="31"/>
        <v>3691500</v>
      </c>
      <c r="M41" s="13">
        <f t="shared" si="31"/>
        <v>828000</v>
      </c>
      <c r="N41" s="14">
        <f t="shared" si="32"/>
        <v>4519500</v>
      </c>
      <c r="P41" s="3" t="s">
        <v>14</v>
      </c>
      <c r="Q41" s="2">
        <v>690</v>
      </c>
      <c r="R41" s="2">
        <v>276</v>
      </c>
      <c r="S41" s="2">
        <v>138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828</v>
      </c>
      <c r="AB41" s="13">
        <f t="shared" si="33"/>
        <v>276</v>
      </c>
      <c r="AC41" s="14">
        <f t="shared" si="34"/>
        <v>1104</v>
      </c>
      <c r="AE41" s="3" t="s">
        <v>14</v>
      </c>
      <c r="AF41" s="2">
        <f t="shared" si="35"/>
        <v>3630</v>
      </c>
      <c r="AG41" s="2">
        <f t="shared" si="30"/>
        <v>3000</v>
      </c>
      <c r="AH41" s="2">
        <f t="shared" si="30"/>
        <v>8600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4458.333333333333</v>
      </c>
      <c r="AQ41" s="13">
        <f t="shared" si="30"/>
        <v>3000</v>
      </c>
      <c r="AR41" s="14">
        <f t="shared" si="30"/>
        <v>4093.75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3599040</v>
      </c>
      <c r="C43" s="2">
        <v>828000</v>
      </c>
      <c r="D43" s="2">
        <v>1186800</v>
      </c>
      <c r="E43" s="2"/>
      <c r="F43" s="2"/>
      <c r="G43" s="2"/>
      <c r="H43" s="2">
        <v>82800</v>
      </c>
      <c r="I43" s="2"/>
      <c r="J43" s="2"/>
      <c r="K43" s="2"/>
      <c r="L43" s="1">
        <f t="shared" ref="L43" si="36">B43+D43+F43+H43+J43</f>
        <v>4868640</v>
      </c>
      <c r="M43" s="13">
        <f t="shared" ref="M43" si="37">C43+E43+G43+I43+K43</f>
        <v>828000</v>
      </c>
      <c r="N43" s="17">
        <f t="shared" ref="N43" si="38">L43+M43</f>
        <v>5696640</v>
      </c>
      <c r="P43" s="4" t="s">
        <v>16</v>
      </c>
      <c r="Q43" s="2">
        <v>1104</v>
      </c>
      <c r="R43" s="2">
        <v>276</v>
      </c>
      <c r="S43" s="2">
        <v>138</v>
      </c>
      <c r="T43" s="2">
        <v>0</v>
      </c>
      <c r="U43" s="2">
        <v>0</v>
      </c>
      <c r="V43" s="2">
        <v>0</v>
      </c>
      <c r="W43" s="2">
        <v>138</v>
      </c>
      <c r="X43" s="2">
        <v>0</v>
      </c>
      <c r="Y43" s="2">
        <v>0</v>
      </c>
      <c r="Z43" s="2">
        <v>0</v>
      </c>
      <c r="AA43" s="1">
        <f t="shared" ref="AA43" si="39">Q43+S43+U43+W43+Y43</f>
        <v>1380</v>
      </c>
      <c r="AB43" s="13">
        <f t="shared" ref="AB43" si="40">R43+T43+V43+X43+Z43</f>
        <v>276</v>
      </c>
      <c r="AC43" s="17">
        <f t="shared" ref="AC43" si="41">AA43+AB43</f>
        <v>1656</v>
      </c>
      <c r="AE43" s="4" t="s">
        <v>16</v>
      </c>
      <c r="AF43" s="2">
        <f t="shared" si="35"/>
        <v>3260</v>
      </c>
      <c r="AG43" s="2">
        <f t="shared" si="30"/>
        <v>3000</v>
      </c>
      <c r="AH43" s="2">
        <f t="shared" si="30"/>
        <v>8600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600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3528</v>
      </c>
      <c r="AQ43" s="13">
        <f t="shared" ref="AQ43" si="43">IFERROR(M43/AB43, "N.A.")</f>
        <v>3000</v>
      </c>
      <c r="AR43" s="14">
        <f t="shared" ref="AR43" si="44">IFERROR(N43/AC43, "N.A.")</f>
        <v>3440</v>
      </c>
    </row>
    <row r="44" spans="1:44" ht="15" customHeight="1" thickBot="1" x14ac:dyDescent="0.3">
      <c r="A44" s="5" t="s">
        <v>0</v>
      </c>
      <c r="B44" s="24">
        <f>B43+C43</f>
        <v>4427040</v>
      </c>
      <c r="C44" s="26"/>
      <c r="D44" s="24">
        <f>D43+E43</f>
        <v>1186800</v>
      </c>
      <c r="E44" s="26"/>
      <c r="F44" s="24">
        <f>F43+G43</f>
        <v>0</v>
      </c>
      <c r="G44" s="26"/>
      <c r="H44" s="24">
        <f>H43+I43</f>
        <v>82800</v>
      </c>
      <c r="I44" s="26"/>
      <c r="J44" s="24">
        <f>J43+K43</f>
        <v>0</v>
      </c>
      <c r="K44" s="26"/>
      <c r="L44" s="24">
        <f>L43+M43</f>
        <v>5696640</v>
      </c>
      <c r="M44" s="25"/>
      <c r="N44" s="18">
        <f>B44+D44+F44+H44+J44</f>
        <v>5696640</v>
      </c>
      <c r="P44" s="5" t="s">
        <v>0</v>
      </c>
      <c r="Q44" s="24">
        <f>Q43+R43</f>
        <v>1380</v>
      </c>
      <c r="R44" s="26"/>
      <c r="S44" s="24">
        <f>S43+T43</f>
        <v>138</v>
      </c>
      <c r="T44" s="26"/>
      <c r="U44" s="24">
        <f>U43+V43</f>
        <v>0</v>
      </c>
      <c r="V44" s="26"/>
      <c r="W44" s="24">
        <f>W43+X43</f>
        <v>138</v>
      </c>
      <c r="X44" s="26"/>
      <c r="Y44" s="24">
        <f>Y43+Z43</f>
        <v>0</v>
      </c>
      <c r="Z44" s="26"/>
      <c r="AA44" s="24">
        <f>AA43+AB43</f>
        <v>1656</v>
      </c>
      <c r="AB44" s="25"/>
      <c r="AC44" s="18">
        <f>Q44+S44+U44+W44+Y44</f>
        <v>1656</v>
      </c>
      <c r="AE44" s="5" t="s">
        <v>0</v>
      </c>
      <c r="AF44" s="27">
        <f>IFERROR(B44/Q44,"N.A.")</f>
        <v>3208</v>
      </c>
      <c r="AG44" s="28"/>
      <c r="AH44" s="27">
        <f>IFERROR(D44/S44,"N.A.")</f>
        <v>8600</v>
      </c>
      <c r="AI44" s="28"/>
      <c r="AJ44" s="27" t="str">
        <f>IFERROR(F44/U44,"N.A.")</f>
        <v>N.A.</v>
      </c>
      <c r="AK44" s="28"/>
      <c r="AL44" s="27">
        <f>IFERROR(H44/W44,"N.A.")</f>
        <v>600</v>
      </c>
      <c r="AM44" s="28"/>
      <c r="AN44" s="27" t="str">
        <f>IFERROR(J44/Y44,"N.A.")</f>
        <v>N.A.</v>
      </c>
      <c r="AO44" s="28"/>
      <c r="AP44" s="27">
        <f>IFERROR(L44/AA44,"N.A.")</f>
        <v>3440</v>
      </c>
      <c r="AQ44" s="28"/>
      <c r="AR44" s="16">
        <f>IFERROR(N44/AC44, "N.A.")</f>
        <v>3440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purl.org/dc/terms/"/>
    <ds:schemaRef ds:uri="http://schemas.microsoft.com/office/infopath/2007/PartnerControls"/>
    <ds:schemaRef ds:uri="3946fdfc-da00-409a-95df-cd9f19cc2a9a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2013 T4</dc:title>
  <dc:subject>Matriz Hussmanns Quintana Roo, 2013-T4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2025-12-16T14:34:25Z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